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6.xml" ContentType="application/vnd.openxmlformats-officedocument.drawingml.chartshapes+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ml.chartshapes+xml"/>
  <Override PartName="/xl/charts/chart9.xml" ContentType="application/vnd.openxmlformats-officedocument.drawingml.chart+xml"/>
  <Override PartName="/xl/drawings/drawing14.xml" ContentType="application/vnd.openxmlformats-officedocument.drawingml.chartshapes+xml"/>
  <Override PartName="/xl/charts/chart10.xml" ContentType="application/vnd.openxmlformats-officedocument.drawingml.chart+xml"/>
  <Override PartName="/xl/drawings/drawing15.xml" ContentType="application/vnd.openxmlformats-officedocument.drawingml.chartshapes+xml"/>
  <Override PartName="/xl/drawings/drawing16.xml" ContentType="application/vnd.openxmlformats-officedocument.drawing+xml"/>
  <Override PartName="/xl/charts/chart11.xml" ContentType="application/vnd.openxmlformats-officedocument.drawingml.chart+xml"/>
  <Override PartName="/xl/drawings/drawing17.xml" ContentType="application/vnd.openxmlformats-officedocument.drawingml.chartshapes+xml"/>
  <Override PartName="/xl/charts/chart12.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3.xml" ContentType="application/vnd.openxmlformats-officedocument.drawingml.chart+xml"/>
  <Override PartName="/xl/drawings/drawing20.xml" ContentType="application/vnd.openxmlformats-officedocument.drawingml.chartshapes+xml"/>
  <Override PartName="/xl/charts/chart14.xml" ContentType="application/vnd.openxmlformats-officedocument.drawingml.chart+xml"/>
  <Override PartName="/xl/charts/chart15.xml" ContentType="application/vnd.openxmlformats-officedocument.drawingml.chart+xml"/>
  <Override PartName="/xl/drawings/drawing21.xml" ContentType="application/vnd.openxmlformats-officedocument.drawingml.chartshapes+xml"/>
  <Override PartName="/xl/charts/chart16.xml" ContentType="application/vnd.openxmlformats-officedocument.drawingml.chart+xml"/>
  <Override PartName="/xl/charts/chart17.xml" ContentType="application/vnd.openxmlformats-officedocument.drawingml.chart+xml"/>
  <Override PartName="/xl/drawings/drawing22.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drawings/drawing23.xml" ContentType="application/vnd.openxmlformats-officedocument.drawingml.chartshapes+xml"/>
  <Override PartName="/xl/charts/chart20.xml" ContentType="application/vnd.openxmlformats-officedocument.drawingml.chart+xml"/>
  <Override PartName="/xl/charts/chart21.xml" ContentType="application/vnd.openxmlformats-officedocument.drawingml.chart+xml"/>
  <Override PartName="/xl/drawings/drawing24.xml" ContentType="application/vnd.openxmlformats-officedocument.drawingml.chartshapes+xml"/>
  <Override PartName="/xl/charts/chart22.xml" ContentType="application/vnd.openxmlformats-officedocument.drawingml.chart+xml"/>
  <Override PartName="/xl/drawings/drawing25.xml" ContentType="application/vnd.openxmlformats-officedocument.drawingml.chartshapes+xml"/>
  <Override PartName="/xl/charts/chart23.xml" ContentType="application/vnd.openxmlformats-officedocument.drawingml.chart+xml"/>
  <Override PartName="/xl/drawings/drawing26.xml" ContentType="application/vnd.openxmlformats-officedocument.drawingml.chartshapes+xml"/>
  <Override PartName="/xl/charts/chart24.xml" ContentType="application/vnd.openxmlformats-officedocument.drawingml.chart+xml"/>
  <Override PartName="/xl/drawings/drawing27.xml" ContentType="application/vnd.openxmlformats-officedocument.drawingml.chartshapes+xml"/>
  <Override PartName="/xl/charts/chart25.xml" ContentType="application/vnd.openxmlformats-officedocument.drawingml.chart+xml"/>
  <Override PartName="/xl/drawings/drawing28.xml" ContentType="application/vnd.openxmlformats-officedocument.drawingml.chartshapes+xml"/>
  <Override PartName="/xl/charts/chart26.xml" ContentType="application/vnd.openxmlformats-officedocument.drawingml.chart+xml"/>
  <Override PartName="/xl/drawings/drawing29.xml" ContentType="application/vnd.openxmlformats-officedocument.drawingml.chartshapes+xml"/>
  <Override PartName="/xl/charts/chart27.xml" ContentType="application/vnd.openxmlformats-officedocument.drawingml.chart+xml"/>
  <Override PartName="/xl/drawings/drawing30.xml" ContentType="application/vnd.openxmlformats-officedocument.drawingml.chartshapes+xml"/>
  <Override PartName="/xl/charts/chart28.xml" ContentType="application/vnd.openxmlformats-officedocument.drawingml.chart+xml"/>
  <Override PartName="/xl/drawings/drawing31.xml" ContentType="application/vnd.openxmlformats-officedocument.drawingml.chartshapes+xml"/>
  <Override PartName="/xl/charts/chart29.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bookViews>
    <workbookView xWindow="-15" yWindow="-15" windowWidth="14490" windowHeight="11760" tabRatio="841"/>
  </bookViews>
  <sheets>
    <sheet name="Front" sheetId="11642" r:id="rId1"/>
    <sheet name="Contact info" sheetId="11645" r:id="rId2"/>
    <sheet name="Contents" sheetId="11607" r:id="rId3"/>
    <sheet name="Chapter 1" sheetId="11672" r:id="rId4"/>
    <sheet name="Results &amp; key fig." sheetId="55" r:id="rId5"/>
    <sheet name="NII" sheetId="11604" r:id="rId6"/>
    <sheet name="Non-NII" sheetId="5936" r:id="rId7"/>
    <sheet name="Expenses (1)" sheetId="1028" r:id="rId8"/>
    <sheet name="Expenses (2)" sheetId="11541" r:id="rId9"/>
    <sheet name="Loans" sheetId="11675" r:id="rId10"/>
    <sheet name="Impairment" sheetId="2316" r:id="rId11"/>
    <sheet name="NPL" sheetId="11533" r:id="rId12"/>
    <sheet name="EAD (1)" sheetId="11620" r:id="rId13"/>
    <sheet name="EAD (2)" sheetId="11577" r:id="rId14"/>
    <sheet name="Liq.&amp;funding (1)" sheetId="11618" r:id="rId15"/>
    <sheet name="Liq.&amp;funding (2)" sheetId="11585" r:id="rId16"/>
    <sheet name="Liq.&amp;funding (3)" sheetId="11646" r:id="rId17"/>
    <sheet name="Cap.adeq" sheetId="11590" r:id="rId18"/>
    <sheet name="Chapter 2" sheetId="11670" r:id="rId19"/>
    <sheet name="Fin perf (1)" sheetId="11648" r:id="rId20"/>
    <sheet name="Fin perf (2)" sheetId="11649" r:id="rId21"/>
    <sheet name="Fin perf (3)" sheetId="11650" r:id="rId22"/>
    <sheet name="Personal cust" sheetId="11651" r:id="rId23"/>
    <sheet name="SME" sheetId="11652" r:id="rId24"/>
    <sheet name="LCI" sheetId="11653" r:id="rId25"/>
    <sheet name="Trading" sheetId="11654" r:id="rId26"/>
    <sheet name="Other" sheetId="11676" r:id="rId27"/>
    <sheet name="Trad pension prod" sheetId="11655" r:id="rId28"/>
    <sheet name="Markets" sheetId="11656" r:id="rId29"/>
    <sheet name="Life" sheetId="11657" r:id="rId30"/>
    <sheet name="Asset Man." sheetId="11658" r:id="rId31"/>
    <sheet name="Non-life" sheetId="11659" r:id="rId32"/>
    <sheet name="Chapter 3" sheetId="11673" r:id="rId33"/>
    <sheet name="DNB Group" sheetId="11661" r:id="rId34"/>
    <sheet name="Market shares" sheetId="11662" r:id="rId35"/>
    <sheet name="Structure" sheetId="11663" r:id="rId36"/>
    <sheet name="Shareholders" sheetId="11664" r:id="rId37"/>
    <sheet name="Chapter 4" sheetId="11674" r:id="rId38"/>
    <sheet name="Norw.economy" sheetId="11668" r:id="rId39"/>
    <sheet name="Write-downs med splitt (2)" sheetId="11559" state="hidden" r:id="rId40"/>
    <sheet name="Appendix" sheetId="11679" r:id="rId41"/>
    <sheet name="Sub_loans" sheetId="11680" r:id="rId42"/>
    <sheet name="Footnotes" sheetId="11681" r:id="rId43"/>
    <sheet name="Ark1" sheetId="11677" r:id="rId44"/>
  </sheets>
  <externalReferences>
    <externalReference r:id="rId45"/>
    <externalReference r:id="rId46"/>
  </externalReferences>
  <definedNames>
    <definedName name="Formel" localSheetId="39">#REF!</definedName>
    <definedName name="_xlnm.Print_Area" localSheetId="30">'Asset Man.'!$A$1:$J$37</definedName>
    <definedName name="_xlnm.Print_Area" localSheetId="17">Cap.adeq!$A$1:$J$213</definedName>
    <definedName name="_xlnm.Print_Area" localSheetId="2">Contents!$A$1:$D$214</definedName>
    <definedName name="_xlnm.Print_Area" localSheetId="33">'DNB Group'!$A$1:$G$60</definedName>
    <definedName name="_xlnm.Print_Area" localSheetId="12">'EAD (1)'!$A$1:$J$422</definedName>
    <definedName name="_xlnm.Print_Area" localSheetId="7">'Expenses (1)'!$A$1:$J$79</definedName>
    <definedName name="_xlnm.Print_Area" localSheetId="8">'Expenses (2)'!$A$1:$E$51</definedName>
    <definedName name="_xlnm.Print_Area" localSheetId="20">'Fin perf (2)'!$A$1:$O$90</definedName>
    <definedName name="_xlnm.Print_Area" localSheetId="21">'Fin perf (3)'!$A$1:$J$25</definedName>
    <definedName name="_xlnm.Print_Area" localSheetId="42">Footnotes!$A$1:$B$24</definedName>
    <definedName name="_xlnm.Print_Area" localSheetId="0">Front!$A$1:$A$54</definedName>
    <definedName name="_xlnm.Print_Area" localSheetId="10">Impairment!$A$1:$J$77</definedName>
    <definedName name="_xlnm.Print_Area" localSheetId="24">LCI!$A$1:$J$283</definedName>
    <definedName name="_xlnm.Print_Area" localSheetId="29">Life!$A$1:$J$334</definedName>
    <definedName name="_xlnm.Print_Area" localSheetId="14">'Liq.&amp;funding (1)'!$A$1:$J$10</definedName>
    <definedName name="_xlnm.Print_Area" localSheetId="15">'Liq.&amp;funding (2)'!$A$1:$M$56</definedName>
    <definedName name="_xlnm.Print_Area" localSheetId="16">'Liq.&amp;funding (3)'!$A$1:$J$91</definedName>
    <definedName name="_xlnm.Print_Area" localSheetId="9">Loans!$A$1:$J$37</definedName>
    <definedName name="_xlnm.Print_Area" localSheetId="34">'Market shares'!$A$1:$J$58</definedName>
    <definedName name="_xlnm.Print_Area" localSheetId="5">NII!$A$1:$J$173</definedName>
    <definedName name="_xlnm.Print_Area" localSheetId="31">'Non-life'!$A$1:$J$35</definedName>
    <definedName name="_xlnm.Print_Area" localSheetId="38">Norw.economy!$A$1:$G$116</definedName>
    <definedName name="_xlnm.Print_Area" localSheetId="11">NPL!$A$1:$J$196</definedName>
    <definedName name="_xlnm.Print_Area" localSheetId="22">'Personal cust'!$A$1:$J$179</definedName>
    <definedName name="_xlnm.Print_Area" localSheetId="4">'Results &amp; key fig.'!$A$1:$K$410</definedName>
    <definedName name="_xlnm.Print_Area" localSheetId="23">SME!$A$1:$J$87</definedName>
    <definedName name="_xlnm.Print_Area" localSheetId="35">Structure!$A$1:$A$147</definedName>
    <definedName name="_xlnm.Print_Area" localSheetId="41">Sub_loans!$A$1:$M$49</definedName>
    <definedName name="_xlnm.Print_Area" localSheetId="39">'Write-downs med splitt (2)'!$A$1:$H$28</definedName>
    <definedName name="_xlnm.Print_Titles" localSheetId="41">Sub_loans!$A:$A</definedName>
  </definedNames>
  <calcPr calcId="145621"/>
</workbook>
</file>

<file path=xl/calcChain.xml><?xml version="1.0" encoding="utf-8"?>
<calcChain xmlns="http://schemas.openxmlformats.org/spreadsheetml/2006/main">
  <c r="B436" i="11620" l="1"/>
  <c r="B435" i="11620"/>
  <c r="B434" i="11620" l="1"/>
  <c r="C434" i="11620" l="1"/>
  <c r="F434" i="11620" s="1"/>
  <c r="C435" i="11620"/>
  <c r="C436" i="11620"/>
  <c r="A1" i="11559"/>
  <c r="B7" i="11559"/>
  <c r="C7" i="11559"/>
  <c r="D7" i="11559"/>
  <c r="E7" i="11559"/>
  <c r="F7" i="11559"/>
  <c r="G7" i="11559"/>
  <c r="H7" i="11559"/>
  <c r="B8" i="11559"/>
  <c r="C8" i="11559"/>
  <c r="D8" i="11559"/>
  <c r="E8" i="11559"/>
  <c r="F8" i="11559"/>
  <c r="H8" i="11559"/>
  <c r="B9" i="11559"/>
  <c r="C9" i="11559"/>
  <c r="D9" i="11559"/>
  <c r="E9" i="11559"/>
  <c r="F9" i="11559"/>
  <c r="H9" i="11559"/>
  <c r="B10" i="11559"/>
  <c r="C10" i="11559"/>
  <c r="D10" i="11559"/>
  <c r="E10" i="11559"/>
  <c r="F10" i="11559"/>
  <c r="G10" i="11559"/>
  <c r="H10" i="11559"/>
  <c r="B12" i="11559"/>
  <c r="C12" i="11559"/>
  <c r="D12" i="11559"/>
  <c r="E12" i="11559"/>
  <c r="F12" i="11559"/>
  <c r="H12" i="11559"/>
  <c r="B13" i="11559"/>
  <c r="C13" i="11559"/>
  <c r="D13" i="11559"/>
  <c r="E13" i="11559"/>
  <c r="F13" i="11559"/>
  <c r="H13" i="11559"/>
  <c r="B14" i="11559"/>
  <c r="C14" i="11559"/>
  <c r="D14" i="11559"/>
  <c r="E14" i="11559"/>
  <c r="F14" i="11559"/>
  <c r="G14" i="11559"/>
  <c r="H14" i="11559"/>
  <c r="B15" i="11559"/>
  <c r="C15" i="11559"/>
  <c r="D15" i="11559"/>
  <c r="E15" i="11559"/>
  <c r="F15" i="11559"/>
  <c r="H15" i="11559"/>
  <c r="B16" i="11559"/>
  <c r="C16" i="11559"/>
  <c r="D16" i="11559"/>
  <c r="E16" i="11559"/>
  <c r="F16" i="11559"/>
  <c r="G16" i="11559"/>
  <c r="H16" i="11559"/>
  <c r="B18" i="11559"/>
  <c r="C18" i="11559"/>
  <c r="D18" i="11559"/>
  <c r="E18" i="11559"/>
  <c r="F18" i="11559"/>
  <c r="C21" i="11559"/>
  <c r="D21" i="11559"/>
  <c r="E21" i="11559"/>
  <c r="F21" i="11559"/>
  <c r="B22" i="11559"/>
  <c r="B23" i="11559" s="1"/>
  <c r="C22" i="11559"/>
  <c r="D22" i="11559"/>
  <c r="E22" i="11559"/>
  <c r="F22" i="11559"/>
  <c r="H23" i="11559"/>
  <c r="G26" i="11559"/>
  <c r="G21" i="11559" l="1"/>
  <c r="G8" i="11559"/>
  <c r="G9" i="11559"/>
  <c r="H17" i="11559"/>
  <c r="H19" i="11559" s="1"/>
  <c r="H24" i="11559" s="1"/>
  <c r="D17" i="11559"/>
  <c r="D19" i="11559" s="1"/>
  <c r="E23" i="11559"/>
  <c r="F17" i="11559"/>
  <c r="F19" i="11559" s="1"/>
  <c r="B17" i="11559"/>
  <c r="B19" i="11559" s="1"/>
  <c r="B24" i="11559" s="1"/>
  <c r="C23" i="11559"/>
  <c r="F23" i="11559"/>
  <c r="E17" i="11559"/>
  <c r="E19" i="11559" s="1"/>
  <c r="G18" i="11559"/>
  <c r="G12" i="11559"/>
  <c r="D23" i="11559"/>
  <c r="G22" i="11559"/>
  <c r="C17" i="11559"/>
  <c r="C19" i="11559" s="1"/>
  <c r="G13" i="11559"/>
  <c r="C24" i="11559" l="1"/>
  <c r="D24" i="11559"/>
  <c r="E24" i="11559"/>
  <c r="F24" i="11559"/>
  <c r="G23" i="11559"/>
  <c r="G17" i="11559"/>
  <c r="G19" i="11559" s="1"/>
  <c r="G24" i="11559" l="1"/>
</calcChain>
</file>

<file path=xl/sharedStrings.xml><?xml version="1.0" encoding="utf-8"?>
<sst xmlns="http://schemas.openxmlformats.org/spreadsheetml/2006/main" count="4997" uniqueCount="1970">
  <si>
    <t xml:space="preserve"> </t>
  </si>
  <si>
    <t>Amounts in NOK million</t>
  </si>
  <si>
    <t>30 June</t>
  </si>
  <si>
    <t>31 Dec.</t>
  </si>
  <si>
    <t>Net other operating income</t>
  </si>
  <si>
    <t>31 March</t>
  </si>
  <si>
    <t>30 Sept.</t>
  </si>
  <si>
    <t>Total operating expenses</t>
  </si>
  <si>
    <t>IT expenses</t>
  </si>
  <si>
    <t>Pre-tax operating profit</t>
  </si>
  <si>
    <t>Profit for the period</t>
  </si>
  <si>
    <t>Amounts in NOK billion</t>
  </si>
  <si>
    <t>Change</t>
  </si>
  <si>
    <t>Net interest income</t>
  </si>
  <si>
    <t>Full-time positions</t>
  </si>
  <si>
    <t>Other</t>
  </si>
  <si>
    <t>Other income</t>
  </si>
  <si>
    <t>Cash and deposits with central banks</t>
  </si>
  <si>
    <t>Intangible assets</t>
  </si>
  <si>
    <t>Deferred tax assets</t>
  </si>
  <si>
    <t>Fixed assets</t>
  </si>
  <si>
    <t>Other assets</t>
  </si>
  <si>
    <t>Total assets</t>
  </si>
  <si>
    <t>Deposits from customers</t>
  </si>
  <si>
    <t>Other liabilities</t>
  </si>
  <si>
    <t>Provisions</t>
  </si>
  <si>
    <t>Subordinated loan capital</t>
  </si>
  <si>
    <t>Total liabilities</t>
  </si>
  <si>
    <t>Total equity</t>
  </si>
  <si>
    <t>Total liabilities and equity</t>
  </si>
  <si>
    <t>Net gains on fixed and intangible assets</t>
  </si>
  <si>
    <t>Net gains on financial instruments at fair value</t>
  </si>
  <si>
    <t>Share capital</t>
  </si>
  <si>
    <t>Investment property</t>
  </si>
  <si>
    <t>Total combined assets at end of period (NOK billion)</t>
  </si>
  <si>
    <t>Deductions</t>
  </si>
  <si>
    <t>Interest rate analysis</t>
  </si>
  <si>
    <t>Rate of return/profitability</t>
  </si>
  <si>
    <t>Cost/income ratio (%)</t>
  </si>
  <si>
    <t>Liquidity</t>
  </si>
  <si>
    <t>Customer savings at end of period (NOK billion)</t>
  </si>
  <si>
    <t>Staff</t>
  </si>
  <si>
    <t>Number of full-time positions at end of period</t>
  </si>
  <si>
    <t>Number of shares at end of period (1 000)</t>
  </si>
  <si>
    <t>Average number of shares (1 000)</t>
  </si>
  <si>
    <t>Earnings per share (NOK)</t>
  </si>
  <si>
    <t>Total shareholder's return (%)</t>
  </si>
  <si>
    <t>Share price at end of period (NOK)</t>
  </si>
  <si>
    <t xml:space="preserve">Price/book value </t>
  </si>
  <si>
    <t>Market capitalisation (NOK billion)</t>
  </si>
  <si>
    <t>Per cent</t>
  </si>
  <si>
    <t>Total</t>
  </si>
  <si>
    <t>Money transfer and interbank transactions</t>
  </si>
  <si>
    <t>Asset management services</t>
  </si>
  <si>
    <t>Real estate broking</t>
  </si>
  <si>
    <t>Custodial services</t>
  </si>
  <si>
    <t>Other income from banking services</t>
  </si>
  <si>
    <t>Corporate finance etc.</t>
  </si>
  <si>
    <t>As a percentage of total income</t>
  </si>
  <si>
    <t>Total interest income</t>
  </si>
  <si>
    <t>Total interest expenses</t>
  </si>
  <si>
    <t>Salaries and other personnel expenses</t>
  </si>
  <si>
    <t>Other expenses</t>
  </si>
  <si>
    <t>Shareholdings</t>
  </si>
  <si>
    <t>Financial assets, customers bearing the risk</t>
  </si>
  <si>
    <t>Financial derivatives</t>
  </si>
  <si>
    <t>Commercial paper and bonds, held to maturity</t>
  </si>
  <si>
    <t>Insurance liabilities, customers bearing the risk</t>
  </si>
  <si>
    <t>Payable taxes</t>
  </si>
  <si>
    <t>Deferred taxes</t>
  </si>
  <si>
    <t>Real estate</t>
  </si>
  <si>
    <t>Employer's national insurance contributions</t>
  </si>
  <si>
    <t>Total salaries and other personnel expenses</t>
  </si>
  <si>
    <t>Postage and telecommunications</t>
  </si>
  <si>
    <t>Office supplies</t>
  </si>
  <si>
    <t>Marketing and public relations</t>
  </si>
  <si>
    <t>Travel expenses</t>
  </si>
  <si>
    <t>Reimbursement to Norway Post for transactions executed</t>
  </si>
  <si>
    <t>Training expenses</t>
  </si>
  <si>
    <t>Operating expenses on properties and premises</t>
  </si>
  <si>
    <t>Manufacturing</t>
  </si>
  <si>
    <t>Trade</t>
  </si>
  <si>
    <t>Oil and gas</t>
  </si>
  <si>
    <t>Transportation and communication</t>
  </si>
  <si>
    <t>Building and construction</t>
  </si>
  <si>
    <t>Power and water supply</t>
  </si>
  <si>
    <t>Hotels and restaurants</t>
  </si>
  <si>
    <t>Agriculture and forestry</t>
  </si>
  <si>
    <t>Other sectors</t>
  </si>
  <si>
    <t>Total individual write-downs</t>
  </si>
  <si>
    <t>DnB NORD</t>
  </si>
  <si>
    <t>Risk class</t>
  </si>
  <si>
    <t xml:space="preserve">As from </t>
  </si>
  <si>
    <t xml:space="preserve">Up to </t>
  </si>
  <si>
    <t>Central and local government</t>
  </si>
  <si>
    <t xml:space="preserve">Probability of default
(per cent) </t>
  </si>
  <si>
    <t>External rating</t>
  </si>
  <si>
    <t xml:space="preserve">Moody's </t>
  </si>
  <si>
    <t>BB+</t>
  </si>
  <si>
    <t>BB</t>
  </si>
  <si>
    <t>B+</t>
  </si>
  <si>
    <t>B</t>
  </si>
  <si>
    <t>Aaa - A3</t>
  </si>
  <si>
    <t>Ba1</t>
  </si>
  <si>
    <t>Ba2</t>
  </si>
  <si>
    <t>Ba3</t>
  </si>
  <si>
    <t>B1</t>
  </si>
  <si>
    <t>B2</t>
  </si>
  <si>
    <t>B3, Caa/C</t>
  </si>
  <si>
    <t>Standard &amp; Poor's</t>
  </si>
  <si>
    <t>Return on equity, annualised (%)</t>
  </si>
  <si>
    <t>Credit broking</t>
  </si>
  <si>
    <t>Dividend yield (%)</t>
  </si>
  <si>
    <t xml:space="preserve">Total net interest income </t>
  </si>
  <si>
    <t>impaired</t>
  </si>
  <si>
    <t>Other personnel expenses</t>
  </si>
  <si>
    <t>Individual write-downs</t>
  </si>
  <si>
    <t xml:space="preserve">Coverage ratio (per cent) </t>
  </si>
  <si>
    <t>Price/earnings ratio</t>
  </si>
  <si>
    <t>Average total assets (NOK billion)</t>
  </si>
  <si>
    <t>Total income</t>
  </si>
  <si>
    <t>Sale of insurance products</t>
  </si>
  <si>
    <t xml:space="preserve">Net other operating income, per cent of total income </t>
  </si>
  <si>
    <t>Average equity including allocated dividend (NOK million)</t>
  </si>
  <si>
    <t>Return on average risk-weighted volume, annualised (%)</t>
  </si>
  <si>
    <t>Baa1 - Baa2</t>
  </si>
  <si>
    <t>Baa3</t>
  </si>
  <si>
    <t>BBB+ - BBB</t>
  </si>
  <si>
    <t>2008</t>
  </si>
  <si>
    <t>Seafood</t>
  </si>
  <si>
    <t>3Q08</t>
  </si>
  <si>
    <t>Total customers</t>
  </si>
  <si>
    <t>Credit institutions</t>
  </si>
  <si>
    <t>Other units</t>
  </si>
  <si>
    <t>DnB NOR excl. DnB NORD</t>
  </si>
  <si>
    <t>Group write-downs</t>
  </si>
  <si>
    <t>1) Of which Norwegian units</t>
  </si>
  <si>
    <t>Total group write-downs on loans</t>
  </si>
  <si>
    <t>Average volumes</t>
  </si>
  <si>
    <t>4Q08</t>
  </si>
  <si>
    <t>Share premium reserve</t>
  </si>
  <si>
    <t>Other equity</t>
  </si>
  <si>
    <t>- DnB NOR Finans</t>
  </si>
  <si>
    <t>1Q09</t>
  </si>
  <si>
    <t>2009</t>
  </si>
  <si>
    <t>2Q09</t>
  </si>
  <si>
    <t>- Shipping Offshore and Logistics Division</t>
  </si>
  <si>
    <t>Jan. - Sept.</t>
  </si>
  <si>
    <t>3Q09</t>
  </si>
  <si>
    <t>Large Corporates and International:</t>
  </si>
  <si>
    <t xml:space="preserve">Tier 1 capital </t>
  </si>
  <si>
    <t>Tier 2 capital</t>
  </si>
  <si>
    <t>Private individuals</t>
  </si>
  <si>
    <t>- Nordlandsbanken</t>
  </si>
  <si>
    <t>- Nord-Europa (Sverige + Monchebank)</t>
  </si>
  <si>
    <t>- Special and Structured Finance</t>
  </si>
  <si>
    <t>Retail Norway:</t>
  </si>
  <si>
    <t>- Retail Banking</t>
  </si>
  <si>
    <t>- Regional Divisions</t>
  </si>
  <si>
    <t>- International Corporate and Institutions and Nordic Corporate</t>
  </si>
  <si>
    <r>
      <t xml:space="preserve">Write-downs on loans and guarantees </t>
    </r>
    <r>
      <rPr>
        <b/>
        <vertAlign val="superscript"/>
        <sz val="7"/>
        <rFont val="Verdana"/>
        <family val="2"/>
      </rPr>
      <t>1)</t>
    </r>
  </si>
  <si>
    <t>Earnings/diluted earnings per share (NOK)</t>
  </si>
  <si>
    <t>Earnings per share excluding operations held for sale (NOK)</t>
  </si>
  <si>
    <t>Debt securities issued</t>
  </si>
  <si>
    <t>Salaries</t>
  </si>
  <si>
    <t>AAA - A÷</t>
  </si>
  <si>
    <t>BB÷</t>
  </si>
  <si>
    <t>BBB÷</t>
  </si>
  <si>
    <t>B÷, CCC/C</t>
  </si>
  <si>
    <t>Impairment losses for goodwill and intangible assets</t>
  </si>
  <si>
    <t>Operating expenses</t>
  </si>
  <si>
    <t>- Energy Division</t>
  </si>
  <si>
    <t>- Nordic Corporates Division</t>
  </si>
  <si>
    <t>2011</t>
  </si>
  <si>
    <t>Pension commitments</t>
  </si>
  <si>
    <t>Net other operating income, total</t>
  </si>
  <si>
    <t>- Shipping, Offshore and Logistics Division</t>
  </si>
  <si>
    <t>Portugal</t>
  </si>
  <si>
    <t>Ireland</t>
  </si>
  <si>
    <t>Italy</t>
  </si>
  <si>
    <t>Greece</t>
  </si>
  <si>
    <t>Spain</t>
  </si>
  <si>
    <t>Total PIIGS</t>
  </si>
  <si>
    <t>Government</t>
  </si>
  <si>
    <t>debt</t>
  </si>
  <si>
    <t>Total income, other</t>
  </si>
  <si>
    <t>International</t>
  </si>
  <si>
    <t>Average spread for ordinary lending to customers (%)</t>
  </si>
  <si>
    <t>Average spread for deposits from customers (%)</t>
  </si>
  <si>
    <t>of which</t>
  </si>
  <si>
    <t>Corporate</t>
  </si>
  <si>
    <t>portfolio</t>
  </si>
  <si>
    <t>Common</t>
  </si>
  <si>
    <t>in the bank</t>
  </si>
  <si>
    <t xml:space="preserve">investments in </t>
  </si>
  <si>
    <t>Treasury bonds</t>
  </si>
  <si>
    <t>DNB Group</t>
  </si>
  <si>
    <t>The DNB share</t>
  </si>
  <si>
    <t>Profit from operations held for sale, after taxes</t>
  </si>
  <si>
    <t>Assets held for sale</t>
  </si>
  <si>
    <t>Liabilities to life insurance policyholders in DNB Livsforsikring</t>
  </si>
  <si>
    <t>Insurance liabilities, DNB Skadeforsikring</t>
  </si>
  <si>
    <t>Liabilities held for sale</t>
  </si>
  <si>
    <t>Funding</t>
  </si>
  <si>
    <t>Covered bonds</t>
  </si>
  <si>
    <t>Senior bonds</t>
  </si>
  <si>
    <t xml:space="preserve">Maturity </t>
  </si>
  <si>
    <t xml:space="preserve">NOK billion </t>
  </si>
  <si>
    <t>Transportation by sea and pipelines and vessel construction</t>
  </si>
  <si>
    <t>DNB</t>
  </si>
  <si>
    <t>Livsforsikring</t>
  </si>
  <si>
    <t xml:space="preserve">Write-offs </t>
  </si>
  <si>
    <t xml:space="preserve">Write-offs etc. </t>
  </si>
  <si>
    <t>Net gains on investment property</t>
  </si>
  <si>
    <t>2012</t>
  </si>
  <si>
    <t>Combined weighted total average spread for lending and deposits (%)</t>
  </si>
  <si>
    <t>Amounts in 
NOK million</t>
  </si>
  <si>
    <t>2013</t>
  </si>
  <si>
    <t>Total including subordinated loans</t>
  </si>
  <si>
    <t>In addition: LTRO funding</t>
  </si>
  <si>
    <t>Customer assets under management at end of period (NOK billion)</t>
  </si>
  <si>
    <t>Commercial paper and bonds at fair value</t>
  </si>
  <si>
    <t>Change in</t>
  </si>
  <si>
    <t>per cent</t>
  </si>
  <si>
    <t>Expenses directly related to operations</t>
  </si>
  <si>
    <t>Basis swaps</t>
  </si>
  <si>
    <t>Services</t>
  </si>
  <si>
    <t>80 per cent of RWA, transitional rule</t>
  </si>
  <si>
    <t>Tier 1 capital ratio, transitional rules (%)</t>
  </si>
  <si>
    <t>Minimum capital requirement, transitional rules</t>
  </si>
  <si>
    <t>Risk-weighted volume, full IRB</t>
  </si>
  <si>
    <t>Minimum capital requirement, full IRB</t>
  </si>
  <si>
    <t>Tier 1 capital ratio, full IRB (%)</t>
  </si>
  <si>
    <t>Capital ratio, full IRB (%)</t>
  </si>
  <si>
    <t>IRB approach</t>
  </si>
  <si>
    <t>Standardised approach</t>
  </si>
  <si>
    <t>Market risk</t>
  </si>
  <si>
    <t>Specialised Lending (SL)</t>
  </si>
  <si>
    <t>Retail - mortgage loans</t>
  </si>
  <si>
    <t xml:space="preserve">Retail - other exposures </t>
  </si>
  <si>
    <t>Securitisation</t>
  </si>
  <si>
    <t>Total credit risk, IRB approach</t>
  </si>
  <si>
    <t>Central government</t>
  </si>
  <si>
    <t>Institutions</t>
  </si>
  <si>
    <t>Retail - other exposures</t>
  </si>
  <si>
    <t>Equity positions</t>
  </si>
  <si>
    <t>Total credit risk, standardised approach</t>
  </si>
  <si>
    <t>Total credit risk</t>
  </si>
  <si>
    <t>Position risk, debt instruments</t>
  </si>
  <si>
    <t>Position risk, equity instruments</t>
  </si>
  <si>
    <t>Currency risk</t>
  </si>
  <si>
    <t>Commodity risk</t>
  </si>
  <si>
    <t>Total market risk</t>
  </si>
  <si>
    <t>Operational risk</t>
  </si>
  <si>
    <t>Net insurance, after eliminations</t>
  </si>
  <si>
    <t>Depreciation and impairment of fixed and intangible assets</t>
  </si>
  <si>
    <t>Pre-tax operating profit before impairment</t>
  </si>
  <si>
    <t>Due from credit institutions</t>
  </si>
  <si>
    <t>Loans to customers</t>
  </si>
  <si>
    <t>Due to credit institutions</t>
  </si>
  <si>
    <t xml:space="preserve">Change in collective impairment of loans </t>
  </si>
  <si>
    <t>Impairment of loans and guarantees</t>
  </si>
  <si>
    <t>Total collective impairment of loans</t>
  </si>
  <si>
    <t xml:space="preserve">Impairment of loans and guarantees </t>
  </si>
  <si>
    <t>Impairment of loans and guarantees for principal customer groups</t>
  </si>
  <si>
    <t>*) Of which individual impairment of guarantees</t>
  </si>
  <si>
    <t>Commission and fee income etc.</t>
  </si>
  <si>
    <t>Commission and fee expenses etc.</t>
  </si>
  <si>
    <t xml:space="preserve">Individual impairment </t>
  </si>
  <si>
    <t>Net impaired loans and guarantees</t>
  </si>
  <si>
    <t>Collective impairment</t>
  </si>
  <si>
    <t>Collateral for impaired loans and guarantees</t>
  </si>
  <si>
    <t>Non-performing loans and guarantees</t>
  </si>
  <si>
    <t>Doubtful loans and guarantees</t>
  </si>
  <si>
    <t>Individual impairment</t>
  </si>
  <si>
    <t>Net individual impairment</t>
  </si>
  <si>
    <t>Total individual impairment</t>
  </si>
  <si>
    <t xml:space="preserve">Total </t>
  </si>
  <si>
    <t>Total individual</t>
  </si>
  <si>
    <t>Total impaired loans and guarantees</t>
  </si>
  <si>
    <t>and doubtful</t>
  </si>
  <si>
    <t>Gross non-performing</t>
  </si>
  <si>
    <t>and net doubtful</t>
  </si>
  <si>
    <t>Net non-performing</t>
  </si>
  <si>
    <t>loans and guarantees</t>
  </si>
  <si>
    <t>impairment</t>
  </si>
  <si>
    <t>Non-performing loans and guarantees not subject to impairment</t>
  </si>
  <si>
    <t>Individual impairment relative to average net loans to customers, annualised (%)</t>
  </si>
  <si>
    <t>Net non-performing and net doubtful loans and guarantees, per cent of net loans</t>
  </si>
  <si>
    <t>Net non-performing and net doubtful loans and guarantees at end of period (NOK million)</t>
  </si>
  <si>
    <t>Loan portfolio and impairment</t>
  </si>
  <si>
    <t>Ratio of customer deposits to net loans to customers at end of period (%)</t>
  </si>
  <si>
    <t>Effect on pre-tax operating profit before impairment</t>
  </si>
  <si>
    <t>Total other expenses</t>
  </si>
  <si>
    <t>Recoveries on loans and guarantees previously written off</t>
  </si>
  <si>
    <t>volume</t>
  </si>
  <si>
    <t>Capital</t>
  </si>
  <si>
    <t>Nominal</t>
  </si>
  <si>
    <t>exposure</t>
  </si>
  <si>
    <t>1Q13</t>
  </si>
  <si>
    <t>Interest on amounts due from credit institutions</t>
  </si>
  <si>
    <t>Interest on loans to customers</t>
  </si>
  <si>
    <t>Interest on impaired loans and guarantees</t>
  </si>
  <si>
    <t>Interest on commercial paper and bonds</t>
  </si>
  <si>
    <t>Front-end fees etc.</t>
  </si>
  <si>
    <t>Other interest income</t>
  </si>
  <si>
    <t xml:space="preserve">Total interest income </t>
  </si>
  <si>
    <t>Interest on amounts due to credit institutions</t>
  </si>
  <si>
    <t>Interest on deposits from customers</t>
  </si>
  <si>
    <t>Interest on debt securities issued</t>
  </si>
  <si>
    <t>Interest on subordinated loan capital</t>
  </si>
  <si>
    <t>Development in net non-performing and net doubtful loans and guarantees</t>
  </si>
  <si>
    <r>
      <t xml:space="preserve">Total credit risk </t>
    </r>
    <r>
      <rPr>
        <vertAlign val="superscript"/>
        <sz val="6.5"/>
        <color indexed="60"/>
        <rFont val="Arial"/>
        <family val="2"/>
      </rPr>
      <t>1)</t>
    </r>
  </si>
  <si>
    <t>**) Of which Norwegian units</t>
  </si>
  <si>
    <t>at default</t>
  </si>
  <si>
    <t>RAROC, annualised (%)</t>
  </si>
  <si>
    <t>- Baltics and Poland</t>
  </si>
  <si>
    <t>Baltics and Poland</t>
  </si>
  <si>
    <t>Financial strength at end of period</t>
  </si>
  <si>
    <t xml:space="preserve">                                      </t>
  </si>
  <si>
    <t>2010</t>
  </si>
  <si>
    <t>Dividend per share (NOK)</t>
  </si>
  <si>
    <t>Earnings per share excl. operations held for sale (NOK)</t>
  </si>
  <si>
    <t>Equity per share incl. allocated dividend at end of period (NOK)</t>
  </si>
  <si>
    <t>Guarantee fund levy</t>
  </si>
  <si>
    <t>Common equity Tier 1 capital</t>
  </si>
  <si>
    <t xml:space="preserve"> *) Of which Baltics and Poland</t>
  </si>
  <si>
    <t>Income-related costs</t>
  </si>
  <si>
    <t>2Q13</t>
  </si>
  <si>
    <t>Total capital requirements according to transitional rules</t>
  </si>
  <si>
    <t>Average</t>
  </si>
  <si>
    <t>Asset encumbrance</t>
  </si>
  <si>
    <t xml:space="preserve">debt </t>
  </si>
  <si>
    <t xml:space="preserve">Govern- </t>
  </si>
  <si>
    <t xml:space="preserve">instru- </t>
  </si>
  <si>
    <t xml:space="preserve">ments </t>
  </si>
  <si>
    <t xml:space="preserve">national </t>
  </si>
  <si>
    <t xml:space="preserve">bonds </t>
  </si>
  <si>
    <t xml:space="preserve">Covered </t>
  </si>
  <si>
    <t xml:space="preserve">institu- </t>
  </si>
  <si>
    <t xml:space="preserve">tions </t>
  </si>
  <si>
    <t xml:space="preserve">by credit </t>
  </si>
  <si>
    <t xml:space="preserve">issued </t>
  </si>
  <si>
    <t xml:space="preserve">Debt </t>
  </si>
  <si>
    <t xml:space="preserve">issuers </t>
  </si>
  <si>
    <t xml:space="preserve">and other </t>
  </si>
  <si>
    <t xml:space="preserve">corporate </t>
  </si>
  <si>
    <t xml:space="preserve">issued by </t>
  </si>
  <si>
    <t xml:space="preserve">real estate </t>
  </si>
  <si>
    <t xml:space="preserve">Commercial </t>
  </si>
  <si>
    <t xml:space="preserve">(ABS) </t>
  </si>
  <si>
    <t xml:space="preserve">securities </t>
  </si>
  <si>
    <t xml:space="preserve">backed </t>
  </si>
  <si>
    <t>Derivatives</t>
  </si>
  <si>
    <t xml:space="preserve">NOK </t>
  </si>
  <si>
    <t xml:space="preserve">EUR </t>
  </si>
  <si>
    <t xml:space="preserve">USD </t>
  </si>
  <si>
    <t xml:space="preserve">Other </t>
  </si>
  <si>
    <t>- own issued</t>
  </si>
  <si>
    <t xml:space="preserve">Securities issued by non-financial corporates </t>
  </si>
  <si>
    <t>Additional assets available for secured funding</t>
  </si>
  <si>
    <t xml:space="preserve">Supra- </t>
  </si>
  <si>
    <t xml:space="preserve">mortgages </t>
  </si>
  <si>
    <t xml:space="preserve">Residential </t>
  </si>
  <si>
    <t>Covered bonds issued</t>
  </si>
  <si>
    <t xml:space="preserve">Distribution by type of liability (rows) and encumbered asset (columns) </t>
  </si>
  <si>
    <t xml:space="preserve">ment/ </t>
  </si>
  <si>
    <t xml:space="preserve">guaranteed </t>
  </si>
  <si>
    <t>Due to central banks</t>
  </si>
  <si>
    <t>Securities</t>
  </si>
  <si>
    <t>Non-recurring effects</t>
  </si>
  <si>
    <t>Restructuring costs - employees</t>
  </si>
  <si>
    <t>Ordinary depreciation on operational leasing</t>
  </si>
  <si>
    <t xml:space="preserve">loans </t>
  </si>
  <si>
    <t>(per cent)</t>
  </si>
  <si>
    <t xml:space="preserve">Net interest income </t>
  </si>
  <si>
    <t>Liquidity and funding</t>
  </si>
  <si>
    <t>Loans</t>
  </si>
  <si>
    <t>Capital adequacy</t>
  </si>
  <si>
    <t>The Group's exposure to the PIIGS countries</t>
  </si>
  <si>
    <t>DNB's risk classification</t>
  </si>
  <si>
    <t>Net non-performing and net doubtful loans and guarantees for principal customer groups</t>
  </si>
  <si>
    <t>Specification of capital requirements</t>
  </si>
  <si>
    <t>Senior unsecured bonds</t>
  </si>
  <si>
    <t>Income statement - condensed</t>
  </si>
  <si>
    <t>Income statement - condensed - adjusted for basis swaps</t>
  </si>
  <si>
    <t>Key figures - quarterly figures</t>
  </si>
  <si>
    <t>1)  Other interest expenses include interest rate adjustments resulting from interest swaps entered into.</t>
  </si>
  <si>
    <t>DNB Bank ASA issues senior debt and subordinated debt. DNB Boligkreditt AS, which is a wholly owned subsidiary of DNB Bank ASA, issues covered bonds. DNB issues bonds through large public transactions and private placements.</t>
  </si>
  <si>
    <t>1)  Excluding assets in DNB Livsforsikring and encumbered securities. Including trading portfolio.</t>
  </si>
  <si>
    <t>1)  Based on DNB's risk classification system. The volumes represent the expected outstanding amount in the event of default.
PD = probability of default.</t>
  </si>
  <si>
    <t>Key figures - definitions</t>
  </si>
  <si>
    <t>1, 2, 3</t>
  </si>
  <si>
    <t xml:space="preserve">Based on nominal values excluding impaired loans, measured against the 3-month money market rate. </t>
  </si>
  <si>
    <t xml:space="preserve">Total operating expenses relative to total income. Total expenses exclude impairment losses for goodwill and other intangible assets. </t>
  </si>
  <si>
    <t>Total assets and customer assets under management.</t>
  </si>
  <si>
    <t>Total deposits from customers, assets under management and equity-linked bonds.</t>
  </si>
  <si>
    <t>Closing price at end of period less closing price at beginning of period, including dividends reinvested in DNB shares on the dividend payment date, relative to closing price at beginning of period.</t>
  </si>
  <si>
    <t>Closing price at end of period relative to annualised earnings per share.</t>
  </si>
  <si>
    <t>Number of shares multiplied by the closing share price at end of period.</t>
  </si>
  <si>
    <t>1.1</t>
  </si>
  <si>
    <t>1.2</t>
  </si>
  <si>
    <t>1.4</t>
  </si>
  <si>
    <t>1.6</t>
  </si>
  <si>
    <t>2.1</t>
  </si>
  <si>
    <t>2.2</t>
  </si>
  <si>
    <t>2.3</t>
  </si>
  <si>
    <t>2.4</t>
  </si>
  <si>
    <t>3.1</t>
  </si>
  <si>
    <t>4.1</t>
  </si>
  <si>
    <t>4.2</t>
  </si>
  <si>
    <t>4.3</t>
  </si>
  <si>
    <t>4.4</t>
  </si>
  <si>
    <t>4.5</t>
  </si>
  <si>
    <t>5.1</t>
  </si>
  <si>
    <t>5.2</t>
  </si>
  <si>
    <t>6.1</t>
  </si>
  <si>
    <t>6.2</t>
  </si>
  <si>
    <t>7.1</t>
  </si>
  <si>
    <t>7.2</t>
  </si>
  <si>
    <t>7.3</t>
  </si>
  <si>
    <t>7.4</t>
  </si>
  <si>
    <t>8.1</t>
  </si>
  <si>
    <t>8.2</t>
  </si>
  <si>
    <t>8.3</t>
  </si>
  <si>
    <t>8.4</t>
  </si>
  <si>
    <t>8.5</t>
  </si>
  <si>
    <t>9.1</t>
  </si>
  <si>
    <t>9.2</t>
  </si>
  <si>
    <t>9.3</t>
  </si>
  <si>
    <t>10.1</t>
  </si>
  <si>
    <t>10.2</t>
  </si>
  <si>
    <t>7.5</t>
  </si>
  <si>
    <t>7.6</t>
  </si>
  <si>
    <r>
      <t xml:space="preserve">Fair value of spreads, basis swap agreements </t>
    </r>
    <r>
      <rPr>
        <vertAlign val="superscript"/>
        <sz val="6.5"/>
        <color indexed="60"/>
        <rFont val="Arial"/>
        <family val="2"/>
      </rPr>
      <t>1)</t>
    </r>
  </si>
  <si>
    <r>
      <t xml:space="preserve">Impairment losses for goodwill and intangible assets </t>
    </r>
    <r>
      <rPr>
        <vertAlign val="superscript"/>
        <sz val="6.5"/>
        <color indexed="60"/>
        <rFont val="Arial"/>
        <family val="2"/>
      </rPr>
      <t>2)</t>
    </r>
  </si>
  <si>
    <r>
      <t xml:space="preserve">Expenses relating to debt-financed structured products </t>
    </r>
    <r>
      <rPr>
        <vertAlign val="superscript"/>
        <sz val="6.5"/>
        <color indexed="60"/>
        <rFont val="Arial"/>
        <family val="2"/>
      </rPr>
      <t>3)</t>
    </r>
  </si>
  <si>
    <t>1)  During the first quarter of 2013, NOK 450 million was charged to the income statement in connection with the Supreme Court ruling regarding certain debt-financed structured products.</t>
  </si>
  <si>
    <r>
      <t xml:space="preserve">Other interest expenses </t>
    </r>
    <r>
      <rPr>
        <vertAlign val="superscript"/>
        <sz val="6.5"/>
        <color indexed="60"/>
        <rFont val="Arial"/>
        <family val="2"/>
      </rPr>
      <t xml:space="preserve">1) </t>
    </r>
  </si>
  <si>
    <t>2.5</t>
  </si>
  <si>
    <t>FX and interest rate instruments</t>
  </si>
  <si>
    <r>
      <t xml:space="preserve">Net gains on equity investments </t>
    </r>
    <r>
      <rPr>
        <vertAlign val="superscript"/>
        <sz val="6.5"/>
        <color indexed="60"/>
        <rFont val="Arial"/>
        <family val="2"/>
      </rPr>
      <t>1)</t>
    </r>
  </si>
  <si>
    <t>Net premium income/insurance claims, DNB Skadeforsikring</t>
  </si>
  <si>
    <t>Corporate Banking Norway</t>
  </si>
  <si>
    <t>- adjusted for basis swaps</t>
  </si>
  <si>
    <t xml:space="preserve">2015 </t>
  </si>
  <si>
    <t xml:space="preserve">2016 </t>
  </si>
  <si>
    <t xml:space="preserve">2017 </t>
  </si>
  <si>
    <t xml:space="preserve">2018 </t>
  </si>
  <si>
    <t xml:space="preserve">2019 </t>
  </si>
  <si>
    <t xml:space="preserve">2020 </t>
  </si>
  <si>
    <t xml:space="preserve">2021 </t>
  </si>
  <si>
    <t xml:space="preserve">2022 </t>
  </si>
  <si>
    <t>Development in volumes - deposits from customers</t>
  </si>
  <si>
    <t>Deposits at end of period</t>
  </si>
  <si>
    <t>Development in volumes - net loans to customers</t>
  </si>
  <si>
    <t>Loans at end of period</t>
  </si>
  <si>
    <t>1)  DNB's risk classification system, where 1 represents the lowest risk and 10 the highest risk.</t>
  </si>
  <si>
    <t>Total impairment in relation to average volumes, annualised</t>
  </si>
  <si>
    <r>
      <t xml:space="preserve">Impairment of loans and guarantees </t>
    </r>
    <r>
      <rPr>
        <b/>
        <vertAlign val="superscript"/>
        <sz val="6.5"/>
        <color indexed="60"/>
        <rFont val="Arial"/>
        <family val="2"/>
      </rPr>
      <t>*)</t>
    </r>
  </si>
  <si>
    <t>Net non-performing and net doubtful loans and guarantees at beginning of period</t>
  </si>
  <si>
    <t>New non-performing and doubtful loans and guarantees</t>
  </si>
  <si>
    <t>Transferred to current loans and guarantees</t>
  </si>
  <si>
    <t>Net non-performing and net doubtful loans and guarantees at end of period</t>
  </si>
  <si>
    <t>Securities issued or guaranteed by municipalities or public sector entities</t>
  </si>
  <si>
    <t>Additional capital requirements according to transitional rules</t>
  </si>
  <si>
    <t>Ordinary cost/income ratio</t>
  </si>
  <si>
    <t>Gross impaired loans and guarantees subject to individual impairment</t>
  </si>
  <si>
    <t>2)  Including provisions for debt-financed structured products.</t>
  </si>
  <si>
    <t>Commercial real estate</t>
  </si>
  <si>
    <t>Residential real estate</t>
  </si>
  <si>
    <t>Construction</t>
  </si>
  <si>
    <t>Other corporate customers</t>
  </si>
  <si>
    <t>Branded goods</t>
  </si>
  <si>
    <t>Other business activities</t>
  </si>
  <si>
    <t>Other energy</t>
  </si>
  <si>
    <t>Logistics</t>
  </si>
  <si>
    <t>Risk-weighted volume, basis for transitional rule, Basel I</t>
  </si>
  <si>
    <r>
      <t xml:space="preserve">Total net non-performing and net doubtful loans and guarantees </t>
    </r>
    <r>
      <rPr>
        <b/>
        <vertAlign val="superscript"/>
        <sz val="6.5"/>
        <color indexed="60"/>
        <rFont val="Arial"/>
        <family val="2"/>
      </rPr>
      <t>**)</t>
    </r>
  </si>
  <si>
    <t>*) of which Baltics and Poland:</t>
  </si>
  <si>
    <t>PD 0.01% -</t>
  </si>
  <si>
    <t>PD 0.75% -</t>
  </si>
  <si>
    <t>*) of which international portfolio</t>
  </si>
  <si>
    <t>Total international portfolio</t>
  </si>
  <si>
    <t>*) of which commercial real estate</t>
  </si>
  <si>
    <t>Total commercial real estate</t>
  </si>
  <si>
    <t>Operating expenses on machinery, vehicles and office equipment</t>
  </si>
  <si>
    <t>Gross non-performing and gross doubtful loans and guarantees</t>
  </si>
  <si>
    <t>Net non-performing and net doubtful loans and guarantees</t>
  </si>
  <si>
    <t>Collateral for non-performing and doubtful loans and guarantees</t>
  </si>
  <si>
    <r>
      <t xml:space="preserve">Total DNB Group </t>
    </r>
    <r>
      <rPr>
        <vertAlign val="superscript"/>
        <sz val="6.5"/>
        <color indexed="60"/>
        <rFont val="Arial"/>
        <family val="2"/>
      </rPr>
      <t>*)</t>
    </r>
  </si>
  <si>
    <t>Non-performing and doubtful loans</t>
  </si>
  <si>
    <t>Commitments (on and off-balance sheet items)</t>
  </si>
  <si>
    <t>10.3</t>
  </si>
  <si>
    <t>8.6</t>
  </si>
  <si>
    <t>9.4</t>
  </si>
  <si>
    <t>9.5</t>
  </si>
  <si>
    <t>Nordic Corporates Division</t>
  </si>
  <si>
    <t>International Corporates Division</t>
  </si>
  <si>
    <t>Energy Division</t>
  </si>
  <si>
    <t>Other Europe</t>
  </si>
  <si>
    <t>Sweden</t>
  </si>
  <si>
    <t>Western Norway</t>
  </si>
  <si>
    <t>Leasing of office premises</t>
  </si>
  <si>
    <t>Leasing of shopping centres</t>
  </si>
  <si>
    <t>Leasing of hotels</t>
  </si>
  <si>
    <t>Leasing of retail store facilities</t>
  </si>
  <si>
    <r>
      <t xml:space="preserve">Shipping, Offshore and Logistics Division </t>
    </r>
    <r>
      <rPr>
        <vertAlign val="superscript"/>
        <sz val="6.5"/>
        <rFont val="Arial"/>
        <family val="2"/>
      </rPr>
      <t>*)</t>
    </r>
  </si>
  <si>
    <t>Combined spread - weighted total average</t>
  </si>
  <si>
    <t>Total net loans</t>
  </si>
  <si>
    <t>PD 3.00% -</t>
  </si>
  <si>
    <t>Total net exposure at default</t>
  </si>
  <si>
    <t xml:space="preserve">DNB Bank ASA </t>
  </si>
  <si>
    <t xml:space="preserve">DNB Group </t>
  </si>
  <si>
    <t xml:space="preserve">DNB Bank Group </t>
  </si>
  <si>
    <t>10.4</t>
  </si>
  <si>
    <t>8.7</t>
  </si>
  <si>
    <t>Shipping, Offshore and</t>
  </si>
  <si>
    <t>Logistics Division</t>
  </si>
  <si>
    <t>Specification of capital requirements for credit risk</t>
  </si>
  <si>
    <t xml:space="preserve">Total equity </t>
  </si>
  <si>
    <t>Pension funds above pension commitments</t>
  </si>
  <si>
    <t>Goodwill</t>
  </si>
  <si>
    <t xml:space="preserve">Other intangible assets </t>
  </si>
  <si>
    <t>Dividends payable etc.</t>
  </si>
  <si>
    <t>Unrealised gains on fixed assets</t>
  </si>
  <si>
    <t>50 per cent of investments in other financial institutions</t>
  </si>
  <si>
    <t>Minimum requirement reassurance allocation</t>
  </si>
  <si>
    <t>Common Equity Tier 1 capital</t>
  </si>
  <si>
    <t>Tier 1 capital</t>
  </si>
  <si>
    <t>Tier 1 capital incl. 50 per cent of profit for the period</t>
  </si>
  <si>
    <t xml:space="preserve">Perpetual subordinated loan capital </t>
  </si>
  <si>
    <t>Additions</t>
  </si>
  <si>
    <t>45 per cent of unrealised gains on fixed assets</t>
  </si>
  <si>
    <t>Minimum capital requirement</t>
  </si>
  <si>
    <t>Risk-weighted volume, transitional rules</t>
  </si>
  <si>
    <t>Capital ratio, transitional rules (%)</t>
  </si>
  <si>
    <t>Markets</t>
  </si>
  <si>
    <t xml:space="preserve">Common Equity Tier 1 capital ratio, transitional rules (%) </t>
  </si>
  <si>
    <t xml:space="preserve">Common equity Tier 1 capital at end of period (NOK million) </t>
  </si>
  <si>
    <t>Other net interest income</t>
  </si>
  <si>
    <t>Interest days</t>
  </si>
  <si>
    <t>Exchange rate movements</t>
  </si>
  <si>
    <t>Deposit spreads</t>
  </si>
  <si>
    <t>Lending spreads</t>
  </si>
  <si>
    <t>Deposit volumes</t>
  </si>
  <si>
    <t>Lending volumes</t>
  </si>
  <si>
    <t>- Mortgage loans</t>
  </si>
  <si>
    <t xml:space="preserve">Risk-weighted volume, transitional rules (NOK million) </t>
  </si>
  <si>
    <t>Primary capital  - DNB Group</t>
  </si>
  <si>
    <t>Tier 1 capital ratio, transitional rules, excluding 50 per cent of profit for the period (%)</t>
  </si>
  <si>
    <t>Capital ratio, transitional rules, excluding 50 per cent of profit for the period (%)</t>
  </si>
  <si>
    <t>Primary capital - including DNB Bank ASA and DNB Bank Group</t>
  </si>
  <si>
    <t>Common Equity Tier 1 capital incl. 50 per cent of profit for the period</t>
  </si>
  <si>
    <t>Changes in net interest income, six quarters</t>
  </si>
  <si>
    <t>Risk classification of portfolio</t>
  </si>
  <si>
    <t>Small and medium-sized enterprises</t>
  </si>
  <si>
    <t>Large corporates and international customers</t>
  </si>
  <si>
    <r>
      <t xml:space="preserve">Large corporates and international customers </t>
    </r>
    <r>
      <rPr>
        <vertAlign val="superscript"/>
        <sz val="6.5"/>
        <rFont val="Arial"/>
        <family val="2"/>
      </rPr>
      <t>*)</t>
    </r>
  </si>
  <si>
    <t>Total Large corporates and international customers</t>
  </si>
  <si>
    <t>Securities broking</t>
  </si>
  <si>
    <t>Chapter 1 - Financial results DNB Group</t>
  </si>
  <si>
    <t>Impairment of loans and guarantees per segment</t>
  </si>
  <si>
    <t>Net non-performing and net doubtful loans and guarantees per segment</t>
  </si>
  <si>
    <t>Collective impairment per segment</t>
  </si>
  <si>
    <t>3)  During the first quarter of 2013, NOK 450 million was charged to the income statement in connection with the Supreme Court ruling regarding certain debt-financed structured products.</t>
  </si>
  <si>
    <r>
      <t xml:space="preserve">Cost/income ratio (%) </t>
    </r>
    <r>
      <rPr>
        <vertAlign val="superscript"/>
        <sz val="6.5"/>
        <color indexed="60"/>
        <rFont val="Arial"/>
        <family val="2"/>
      </rPr>
      <t>1)</t>
    </r>
  </si>
  <si>
    <t xml:space="preserve">1)  Excluding impairment losses for goodwill and other intangible assets. </t>
  </si>
  <si>
    <t>Shipping</t>
  </si>
  <si>
    <t>Oil, gas and offshore</t>
  </si>
  <si>
    <t>Energy</t>
  </si>
  <si>
    <t>Public sector</t>
  </si>
  <si>
    <t>Telecom and media</t>
  </si>
  <si>
    <t>Residential mortgages</t>
  </si>
  <si>
    <t>Financial institutions</t>
  </si>
  <si>
    <t>Seafood and agriculture</t>
  </si>
  <si>
    <t>Healthcare</t>
  </si>
  <si>
    <t>Technology, media and telecom</t>
  </si>
  <si>
    <t>Midstream</t>
  </si>
  <si>
    <t>Oilfield services</t>
  </si>
  <si>
    <t>Power and heat</t>
  </si>
  <si>
    <t>Chemical and product tankers</t>
  </si>
  <si>
    <t>Container</t>
  </si>
  <si>
    <t>Crude oil tankers</t>
  </si>
  <si>
    <t>Cruise</t>
  </si>
  <si>
    <t>Dry cargo</t>
  </si>
  <si>
    <t>Gas</t>
  </si>
  <si>
    <t>Offshore</t>
  </si>
  <si>
    <t>Other non-shipping</t>
  </si>
  <si>
    <t>RoRo/PCC</t>
  </si>
  <si>
    <r>
      <t xml:space="preserve"> bond portfolio</t>
    </r>
    <r>
      <rPr>
        <vertAlign val="superscript"/>
        <sz val="6.5"/>
        <color indexed="60"/>
        <rFont val="Arial"/>
        <family val="2"/>
      </rPr>
      <t xml:space="preserve"> 1)</t>
    </r>
  </si>
  <si>
    <r>
      <t xml:space="preserve">Common Equity Tier 1 capital ratio, transitional rules (%) </t>
    </r>
    <r>
      <rPr>
        <vertAlign val="superscript"/>
        <sz val="6"/>
        <color indexed="60"/>
        <rFont val="Arial"/>
        <family val="2"/>
      </rPr>
      <t>1)</t>
    </r>
  </si>
  <si>
    <r>
      <t xml:space="preserve">Tier 1 capital ratio, transitional rules (%) </t>
    </r>
    <r>
      <rPr>
        <vertAlign val="superscript"/>
        <sz val="6"/>
        <color indexed="60"/>
        <rFont val="Arial"/>
        <family val="2"/>
      </rPr>
      <t>1)</t>
    </r>
  </si>
  <si>
    <r>
      <t xml:space="preserve">Capital ratio, transitional rules (%) </t>
    </r>
    <r>
      <rPr>
        <vertAlign val="superscript"/>
        <sz val="6"/>
        <color indexed="60"/>
        <rFont val="Arial"/>
        <family val="2"/>
      </rPr>
      <t>1)</t>
    </r>
  </si>
  <si>
    <r>
      <t xml:space="preserve">Common equity Tier 1 capital at end of period (NOK million) </t>
    </r>
    <r>
      <rPr>
        <vertAlign val="superscript"/>
        <sz val="6"/>
        <color indexed="60"/>
        <rFont val="Arial"/>
        <family val="2"/>
      </rPr>
      <t>1)</t>
    </r>
  </si>
  <si>
    <t xml:space="preserve">Total assets owned or managed by DNB </t>
  </si>
  <si>
    <t>1)  Including 50 per cent of profit for the period, except for the fourth quarter figures.</t>
  </si>
  <si>
    <r>
      <t xml:space="preserve">Pension expenses </t>
    </r>
    <r>
      <rPr>
        <vertAlign val="superscript"/>
        <sz val="6.5"/>
        <color indexed="60"/>
        <rFont val="Arial"/>
        <family val="2"/>
      </rPr>
      <t>1)</t>
    </r>
  </si>
  <si>
    <r>
      <t xml:space="preserve">Restructuring expenses </t>
    </r>
    <r>
      <rPr>
        <vertAlign val="superscript"/>
        <sz val="6.5"/>
        <rFont val="Arial"/>
        <family val="2"/>
      </rPr>
      <t>1)</t>
    </r>
  </si>
  <si>
    <r>
      <t xml:space="preserve">Fees </t>
    </r>
    <r>
      <rPr>
        <vertAlign val="superscript"/>
        <sz val="6.5"/>
        <color indexed="60"/>
        <rFont val="Arial"/>
        <family val="2"/>
      </rPr>
      <t>2)</t>
    </r>
  </si>
  <si>
    <t>Long term funding</t>
  </si>
  <si>
    <t>*) Of which collective impairment in Baltics and Poland</t>
  </si>
  <si>
    <r>
      <t xml:space="preserve">Total collective impairment of loans </t>
    </r>
    <r>
      <rPr>
        <b/>
        <vertAlign val="superscript"/>
        <sz val="6.5"/>
        <color indexed="60"/>
        <rFont val="Arial"/>
        <family val="2"/>
      </rPr>
      <t>*)</t>
    </r>
  </si>
  <si>
    <t>7.7</t>
  </si>
  <si>
    <t>Collective impairment for principal customer groups</t>
  </si>
  <si>
    <t>Personal customers</t>
  </si>
  <si>
    <t>1)  The breakdown into principal customer groups corresponds to the EU's standard industrial classification, NACE Rev.2.</t>
  </si>
  <si>
    <t xml:space="preserve">1)  The breakdown into principal customer groups corresponds to the EU's standard industrial classification, NACE Rev.2. </t>
  </si>
  <si>
    <t>1)  Loans after individual impairment. The breakdown into principal customer groups corresponds to the EU's standard industrial classification, NACE Rev.2.</t>
  </si>
  <si>
    <t>3Q13</t>
  </si>
  <si>
    <t>Statements regarding DNB's relative market positions are, unless otherwise specified, based on internal DNB analyses.</t>
  </si>
  <si>
    <t>10 July</t>
  </si>
  <si>
    <t>Ex-dividend date</t>
  </si>
  <si>
    <t>24 April</t>
  </si>
  <si>
    <t>Annual general meeting</t>
  </si>
  <si>
    <t>Information on the Internet</t>
  </si>
  <si>
    <t>DNB switchboard: +47 915 03000</t>
  </si>
  <si>
    <t>E-mail Investor Relations: investor.relations@dnb.no</t>
  </si>
  <si>
    <t>DNB ASA, P.O.Box 1600 Sentrum, N-0021 Oslo</t>
  </si>
  <si>
    <t>Address</t>
  </si>
  <si>
    <t>+47 2326 8408</t>
  </si>
  <si>
    <t>jan.gjerland@dnb.no</t>
  </si>
  <si>
    <t>+47 4790 9878</t>
  </si>
  <si>
    <t>merete.stigen@dnb.no</t>
  </si>
  <si>
    <t>+47 4150 5201</t>
  </si>
  <si>
    <t>bjorn.erik.naess@dnb.no</t>
  </si>
  <si>
    <t>Bjørn Erik Næss, Chief Financial Officer</t>
  </si>
  <si>
    <t>For further information, please contact</t>
  </si>
  <si>
    <t>Rune Bjerke</t>
  </si>
  <si>
    <t>Group Chief Executive</t>
  </si>
  <si>
    <t>Contact information</t>
  </si>
  <si>
    <r>
      <t xml:space="preserve">IT expenses </t>
    </r>
    <r>
      <rPr>
        <vertAlign val="superscript"/>
        <sz val="6.5"/>
        <color indexed="60"/>
        <rFont val="Arial"/>
        <family val="2"/>
      </rPr>
      <t>2) 3)</t>
    </r>
  </si>
  <si>
    <r>
      <t>Other operating expenses</t>
    </r>
    <r>
      <rPr>
        <vertAlign val="superscript"/>
        <sz val="6.5"/>
        <rFont val="Arial"/>
        <family val="2"/>
      </rPr>
      <t xml:space="preserve"> 4)</t>
    </r>
  </si>
  <si>
    <r>
      <t xml:space="preserve">Impairment losses for goodwill </t>
    </r>
    <r>
      <rPr>
        <vertAlign val="superscript"/>
        <sz val="6.5"/>
        <rFont val="Arial"/>
        <family val="2"/>
      </rPr>
      <t>5)</t>
    </r>
  </si>
  <si>
    <t>2)  Estimate.</t>
  </si>
  <si>
    <t>Repurchase agreements</t>
  </si>
  <si>
    <r>
      <t xml:space="preserve">Cover pool overcollateralisation </t>
    </r>
    <r>
      <rPr>
        <vertAlign val="superscript"/>
        <sz val="6"/>
        <color indexed="60"/>
        <rFont val="Arial"/>
        <family val="2"/>
      </rPr>
      <t>1)</t>
    </r>
  </si>
  <si>
    <r>
      <t xml:space="preserve">Cover pool eligible assets </t>
    </r>
    <r>
      <rPr>
        <vertAlign val="superscript"/>
        <sz val="6"/>
        <color indexed="60"/>
        <rFont val="Arial"/>
        <family val="2"/>
      </rPr>
      <t>2)</t>
    </r>
  </si>
  <si>
    <r>
      <t xml:space="preserve">Restructuring costs and non-recurring effects </t>
    </r>
    <r>
      <rPr>
        <vertAlign val="superscript"/>
        <sz val="6.5"/>
        <color indexed="60"/>
        <rFont val="Arial"/>
        <family val="2"/>
      </rPr>
      <t>1)</t>
    </r>
  </si>
  <si>
    <t>weights</t>
  </si>
  <si>
    <t>Risk-</t>
  </si>
  <si>
    <t>weighted</t>
  </si>
  <si>
    <t>require-</t>
  </si>
  <si>
    <t>ments</t>
  </si>
  <si>
    <t>EAD,</t>
  </si>
  <si>
    <t>For definitions of selected key figures, see next page.</t>
  </si>
  <si>
    <r>
      <t xml:space="preserve">Provision ratio (per cent) </t>
    </r>
    <r>
      <rPr>
        <vertAlign val="superscript"/>
        <sz val="6.5"/>
        <color indexed="60"/>
        <rFont val="Arial"/>
        <family val="2"/>
      </rPr>
      <t>1)</t>
    </r>
  </si>
  <si>
    <t>2)  See table 1.3.1 “Net other operating income” for specification.</t>
  </si>
  <si>
    <t>1.3</t>
  </si>
  <si>
    <t>1.5</t>
  </si>
  <si>
    <t>1.7</t>
  </si>
  <si>
    <t xml:space="preserve">Segment areas - exposure at default according to sector </t>
  </si>
  <si>
    <t>Key figures</t>
  </si>
  <si>
    <r>
      <t xml:space="preserve">1.1.1  Income statement - condensed </t>
    </r>
    <r>
      <rPr>
        <b/>
        <u/>
        <vertAlign val="superscript"/>
        <sz val="12"/>
        <color indexed="25"/>
        <rFont val="Arial"/>
        <family val="2"/>
      </rPr>
      <t>1)</t>
    </r>
  </si>
  <si>
    <t>1.1.2  Income statement - condensed - adjusted for basis swaps</t>
  </si>
  <si>
    <t>1.3.1  Net other operating income</t>
  </si>
  <si>
    <t>1.4.1  Operating expenses</t>
  </si>
  <si>
    <t>1.4.2  Number of employees - full time positions based on the operational structure of the DNB Group</t>
  </si>
  <si>
    <t>1.4.3  IT expenses</t>
  </si>
  <si>
    <r>
      <t xml:space="preserve">1.4.4  Ordinary cost/income ratio </t>
    </r>
    <r>
      <rPr>
        <b/>
        <u/>
        <vertAlign val="superscript"/>
        <sz val="12"/>
        <color indexed="25"/>
        <rFont val="Arial"/>
        <family val="2"/>
      </rPr>
      <t>1)</t>
    </r>
  </si>
  <si>
    <t>1.4.5  Changes in total operating expenses</t>
  </si>
  <si>
    <t>1.7.1  Net non-performing and net doubtful loans and guarantees</t>
  </si>
  <si>
    <t>1.7.2  Development in net non-performing and net doubtful loans and guarantees</t>
  </si>
  <si>
    <t>1.9.1  Development in volumes - deposits from customers</t>
  </si>
  <si>
    <t>1.9.2  Funding</t>
  </si>
  <si>
    <t>1.10.1  Primary capital - DNB Group</t>
  </si>
  <si>
    <t xml:space="preserve">3)  Early termination of a contract related to IT operations in the Baltics amounted to NOK 148 million in the third quarter of 2013. </t>
  </si>
  <si>
    <t>1)  See next page for further details.</t>
  </si>
  <si>
    <t>Net non-performing and net doubtful commitments</t>
  </si>
  <si>
    <t>Download DNB's IR app for stock-related information from 
http://m.euroland.com/n-dnb/en or by scanning the QR code</t>
  </si>
  <si>
    <t>Financial results</t>
  </si>
  <si>
    <t>DNB's Investor Relations page: dnb.no/ir</t>
  </si>
  <si>
    <t>Total assets under management for external clients in DNB Asset Management, DNB Livsforsikring and DNB Skadeforsikring.</t>
  </si>
  <si>
    <t>Chapter 2 - Segmental reporting</t>
  </si>
  <si>
    <t>Financial performance</t>
  </si>
  <si>
    <t>Development - reporting segments</t>
  </si>
  <si>
    <t>Extracts from income statement</t>
  </si>
  <si>
    <t>Main average balance sheet items and key figures</t>
  </si>
  <si>
    <t>Key figures - Norwegian and international units</t>
  </si>
  <si>
    <t>Development in average volumes and interest rate spreads</t>
  </si>
  <si>
    <t>Residential mortgages, distribution of loans according to collateral value</t>
  </si>
  <si>
    <t>Distribution of loan to value</t>
  </si>
  <si>
    <t>2.6</t>
  </si>
  <si>
    <t>3.2</t>
  </si>
  <si>
    <t>Trading</t>
  </si>
  <si>
    <t>Traditional pension products</t>
  </si>
  <si>
    <t>Main subsidiaries and product units</t>
  </si>
  <si>
    <t>Total DNB Markets activity:</t>
  </si>
  <si>
    <t>DNB Livsforsikring Group:</t>
  </si>
  <si>
    <t>DNB Asset Management:</t>
  </si>
  <si>
    <t>DNB Skadeforsikring:</t>
  </si>
  <si>
    <t>Changes in net interest income</t>
  </si>
  <si>
    <t>Changes in net other operating income</t>
  </si>
  <si>
    <t>Changes in operating expenses</t>
  </si>
  <si>
    <t>Changes in impairment of loans and guarantees</t>
  </si>
  <si>
    <t>Personal
customers</t>
  </si>
  <si>
    <t>DNB
Group</t>
  </si>
  <si>
    <t>Net interest income - ordinary operations</t>
  </si>
  <si>
    <t>Profit from repossessed operations</t>
  </si>
  <si>
    <t>Interest on unallocated equity etc.</t>
  </si>
  <si>
    <t>Gains on fixed and intangible assets</t>
  </si>
  <si>
    <t>Eksportfinans ASA</t>
  </si>
  <si>
    <t>Unallocated impairment of loans and guarantees</t>
  </si>
  <si>
    <t>Ownership-related expenses (costs relating to shareholders, investor relations, strategic planning etc.)</t>
  </si>
  <si>
    <t>Unallocated personnel expenses</t>
  </si>
  <si>
    <t xml:space="preserve">Main average balance sheet items </t>
  </si>
  <si>
    <t>Other
operations/
eliminations</t>
  </si>
  <si>
    <t>Assets under management</t>
  </si>
  <si>
    <t>Other
operations</t>
  </si>
  <si>
    <t>Norwegian units</t>
  </si>
  <si>
    <r>
      <t>Cost/income ratio</t>
    </r>
    <r>
      <rPr>
        <vertAlign val="superscript"/>
        <sz val="6.5"/>
        <color indexed="60"/>
        <rFont val="Arial"/>
        <family val="2"/>
      </rPr>
      <t xml:space="preserve"> 2) 3) </t>
    </r>
  </si>
  <si>
    <t>Non-performing and doubtful loans and guarantees relative to total loans</t>
  </si>
  <si>
    <r>
      <t>Provision ratio (per cent)</t>
    </r>
    <r>
      <rPr>
        <vertAlign val="superscript"/>
        <sz val="6.5"/>
        <color indexed="60"/>
        <rFont val="Arial"/>
        <family val="2"/>
      </rPr>
      <t xml:space="preserve"> 4)</t>
    </r>
  </si>
  <si>
    <t>Individual impairment in relation to net loans, annualised</t>
  </si>
  <si>
    <t>International units</t>
  </si>
  <si>
    <r>
      <t>Cost/income ratio</t>
    </r>
    <r>
      <rPr>
        <vertAlign val="superscript"/>
        <sz val="6.5"/>
        <color indexed="60"/>
        <rFont val="Arial"/>
        <family val="2"/>
      </rPr>
      <t xml:space="preserve"> 3)</t>
    </r>
  </si>
  <si>
    <t>1)  The figures are based on the financial accounts.</t>
  </si>
  <si>
    <t>2)  During the first quarter of 2013, NOK 450 million was charged to the income statement in connection with the Supreme Court ruling regarding certain debt-financed structured products.</t>
  </si>
  <si>
    <t>3)  Excluding impairment losses for goodwill and intangible assets.</t>
  </si>
  <si>
    <r>
      <t xml:space="preserve">Interest on allocated capital </t>
    </r>
    <r>
      <rPr>
        <vertAlign val="superscript"/>
        <sz val="6.5"/>
        <color indexed="60"/>
        <rFont val="Arial"/>
        <family val="2"/>
      </rPr>
      <t>1)</t>
    </r>
  </si>
  <si>
    <t xml:space="preserve">Operating expenses </t>
  </si>
  <si>
    <t>Volumes (NOK billion):</t>
  </si>
  <si>
    <t>Spread income (NOK million):</t>
  </si>
  <si>
    <t>Spreads in per cent:</t>
  </si>
  <si>
    <t>Mortgages within 60 per cent of collateral value</t>
  </si>
  <si>
    <t>Mortgages between 60 and 80 per cent of collateral value</t>
  </si>
  <si>
    <t>Mortgages above 80 per cent of collateral value</t>
  </si>
  <si>
    <t>Total mortgages</t>
  </si>
  <si>
    <t>1)  Distribution of residential mortgages in the Personal customer segment within actual collateral categories.</t>
  </si>
  <si>
    <t>Risk grade</t>
  </si>
  <si>
    <t>Loan to value in per cent:</t>
  </si>
  <si>
    <t>0-40</t>
  </si>
  <si>
    <t>40-60</t>
  </si>
  <si>
    <t>60-75</t>
  </si>
  <si>
    <t>75-85</t>
  </si>
  <si>
    <t>&gt;85</t>
  </si>
  <si>
    <t>Development in loan to value</t>
  </si>
  <si>
    <t>Total loans (NOK billion)</t>
  </si>
  <si>
    <t>Average loans to customers</t>
  </si>
  <si>
    <t>Spreads measured against actual funding costs (per cent)</t>
  </si>
  <si>
    <t>1)  Residential mortgages in DNB Boligkreditt represented around 90 per cent of total residential mortgages to customers in Norway. The lending spreads measured against actual funding costs for the company are gross spreads before administrative expenses, risk cost and cost of capital.</t>
  </si>
  <si>
    <t xml:space="preserve">Number of properties sold </t>
  </si>
  <si>
    <t>Fees on real estate broking (NOK million)</t>
  </si>
  <si>
    <r>
      <t xml:space="preserve">Market shares (per cent) </t>
    </r>
    <r>
      <rPr>
        <vertAlign val="superscript"/>
        <sz val="6.5"/>
        <color indexed="60"/>
        <rFont val="Arial"/>
        <family val="2"/>
      </rPr>
      <t>1)</t>
    </r>
  </si>
  <si>
    <t>1)  Management's estimates.</t>
  </si>
  <si>
    <t>Guarantees</t>
  </si>
  <si>
    <t>Total loans and guarantees</t>
  </si>
  <si>
    <t>Commercial paper issues during the period</t>
  </si>
  <si>
    <t>Bond issues during the period</t>
  </si>
  <si>
    <t>2.5.1  Trading - Financial performance</t>
  </si>
  <si>
    <r>
      <t xml:space="preserve">Pre-tax operating profit </t>
    </r>
    <r>
      <rPr>
        <vertAlign val="superscript"/>
        <sz val="6.5"/>
        <color indexed="60"/>
        <rFont val="Arial"/>
        <family val="2"/>
      </rPr>
      <t>*)</t>
    </r>
  </si>
  <si>
    <t>*) of which:</t>
  </si>
  <si>
    <t>Upfront pricing of risk and guaranteed rate of return</t>
  </si>
  <si>
    <t>Owner's share of administration result</t>
  </si>
  <si>
    <t>Owner's share of risk result</t>
  </si>
  <si>
    <t>Return on corporate portfolio</t>
  </si>
  <si>
    <t>As Norwegian life insurance companies offer life-long pension payments, higher life expectancy in the population is one of many risk factors.</t>
  </si>
  <si>
    <t>Accumu-</t>
  </si>
  <si>
    <t>lated</t>
  </si>
  <si>
    <t>balance</t>
  </si>
  <si>
    <t xml:space="preserve"> *)  Of which attributable  to the owner</t>
  </si>
  <si>
    <t>**)  Of which attributable  to the owner</t>
  </si>
  <si>
    <t>FX, interest rate and commodity derivatives</t>
  </si>
  <si>
    <t>Investment products</t>
  </si>
  <si>
    <t>Corporate finance</t>
  </si>
  <si>
    <t>Securities services</t>
  </si>
  <si>
    <t>Interest income on allocated capital, customer activity</t>
  </si>
  <si>
    <t>Total customer revenues</t>
  </si>
  <si>
    <t>Net income international bond portfolio</t>
  </si>
  <si>
    <t>Other market making/trading revenues</t>
  </si>
  <si>
    <t>Interest income on allocated capital, trading</t>
  </si>
  <si>
    <t>Total trading revenues</t>
  </si>
  <si>
    <t>Actual</t>
  </si>
  <si>
    <t xml:space="preserve">Average </t>
  </si>
  <si>
    <t xml:space="preserve">Maximum </t>
  </si>
  <si>
    <t xml:space="preserve">Minimum </t>
  </si>
  <si>
    <t>Interest rate risk</t>
  </si>
  <si>
    <t>Equities</t>
  </si>
  <si>
    <r>
      <t xml:space="preserve">Diversification effects </t>
    </r>
    <r>
      <rPr>
        <vertAlign val="superscript"/>
        <sz val="6.5"/>
        <rFont val="Arial"/>
        <family val="2"/>
      </rPr>
      <t>2)</t>
    </r>
  </si>
  <si>
    <t>1)  Value-at-Risk is the maximum loss that could be incurred on trading positions from one day to the next at a 99 per cent confidence level.</t>
  </si>
  <si>
    <t>2)  Diversification effects refer to currency and interest rate risk only.</t>
  </si>
  <si>
    <r>
      <t xml:space="preserve">Value-adjusted financial result </t>
    </r>
    <r>
      <rPr>
        <vertAlign val="superscript"/>
        <sz val="6.5"/>
        <color indexed="60"/>
        <rFont val="Arial"/>
        <family val="2"/>
      </rPr>
      <t xml:space="preserve">1) </t>
    </r>
  </si>
  <si>
    <t>Guaranteed return on policyholders' funds</t>
  </si>
  <si>
    <t>Financial result after guaranteed returns</t>
  </si>
  <si>
    <t>+ From market value adjustment reserve</t>
  </si>
  <si>
    <t xml:space="preserve">Recorded interest result before the application of/(transfers to) additional allocations </t>
  </si>
  <si>
    <t xml:space="preserve">Application of/(transfers to) additional allocations </t>
  </si>
  <si>
    <t>Recorded interest result</t>
  </si>
  <si>
    <t xml:space="preserve">Risk result  </t>
  </si>
  <si>
    <t xml:space="preserve">Administration result  </t>
  </si>
  <si>
    <r>
      <t>Provisions for higher life expectancy, group pension</t>
    </r>
    <r>
      <rPr>
        <vertAlign val="superscript"/>
        <sz val="6.5"/>
        <color indexed="60"/>
        <rFont val="Arial"/>
        <family val="2"/>
      </rPr>
      <t xml:space="preserve"> </t>
    </r>
  </si>
  <si>
    <t xml:space="preserve">Allocations to policyholders, products with guaranteed returns </t>
  </si>
  <si>
    <t>Interest on allocated capital</t>
  </si>
  <si>
    <t>Transferred from/(to) security reserve</t>
  </si>
  <si>
    <r>
      <rPr>
        <b/>
        <sz val="7.5"/>
        <color indexed="60"/>
        <rFont val="Arial"/>
        <family val="2"/>
      </rPr>
      <t xml:space="preserve">III  </t>
    </r>
    <r>
      <rPr>
        <sz val="6.5"/>
        <color indexed="60"/>
        <rFont val="Arial"/>
        <family val="2"/>
      </rPr>
      <t>Pre-tax operating profit - risk products</t>
    </r>
  </si>
  <si>
    <t>Pre-tax operating profit (I + II + III)</t>
  </si>
  <si>
    <t xml:space="preserve">Profit </t>
  </si>
  <si>
    <t>1)  Excluding unrealised gains on long-term securities.</t>
  </si>
  <si>
    <t>DNB Group:</t>
  </si>
  <si>
    <t>Net financial and risk result in DNB Livsforsikring Group</t>
  </si>
  <si>
    <t>- Administration result - corporate portfolio</t>
  </si>
  <si>
    <t xml:space="preserve">Risk result </t>
  </si>
  <si>
    <t>+ Costs from subsidiaries which are fully consolidated in DNB Livsforsikring Group's accounts</t>
  </si>
  <si>
    <t xml:space="preserve">Administration result including upfront pricing of risk and guaranteed rate of return </t>
  </si>
  <si>
    <t>+ Administration result - corporate portfolio</t>
  </si>
  <si>
    <t>- Costs from subsidiaries which are fully consolidated in DNB Livsforsikring Group's accounts</t>
  </si>
  <si>
    <r>
      <t xml:space="preserve">Return - common portfolio </t>
    </r>
    <r>
      <rPr>
        <b/>
        <vertAlign val="superscript"/>
        <sz val="6.5"/>
        <color indexed="60"/>
        <rFont val="Arial"/>
        <family val="2"/>
      </rPr>
      <t>1)</t>
    </r>
  </si>
  <si>
    <t>Financial assets</t>
  </si>
  <si>
    <t xml:space="preserve">  Norwegian equities</t>
  </si>
  <si>
    <r>
      <t xml:space="preserve">  International equities </t>
    </r>
    <r>
      <rPr>
        <vertAlign val="superscript"/>
        <sz val="6.5"/>
        <color indexed="60"/>
        <rFont val="Arial"/>
        <family val="2"/>
      </rPr>
      <t>2)</t>
    </r>
  </si>
  <si>
    <t xml:space="preserve">  Norwegian bonds</t>
  </si>
  <si>
    <t xml:space="preserve">  International bonds</t>
  </si>
  <si>
    <t xml:space="preserve">  Money market instruments</t>
  </si>
  <si>
    <t xml:space="preserve">  Bonds held to maturity</t>
  </si>
  <si>
    <t xml:space="preserve">  Investment property</t>
  </si>
  <si>
    <r>
      <t xml:space="preserve">Value-adjusted return on assets I </t>
    </r>
    <r>
      <rPr>
        <b/>
        <vertAlign val="superscript"/>
        <sz val="6.5"/>
        <color indexed="60"/>
        <rFont val="Arial"/>
        <family val="2"/>
      </rPr>
      <t xml:space="preserve">3) </t>
    </r>
  </si>
  <si>
    <r>
      <t xml:space="preserve">Value-adjusted return on assets I, annualised </t>
    </r>
    <r>
      <rPr>
        <vertAlign val="superscript"/>
        <sz val="6.5"/>
        <color indexed="60"/>
        <rFont val="Arial"/>
        <family val="2"/>
      </rPr>
      <t>3)</t>
    </r>
  </si>
  <si>
    <t>Return - corporate portfolio</t>
  </si>
  <si>
    <r>
      <t xml:space="preserve">Value-adjusted return on assets I  </t>
    </r>
    <r>
      <rPr>
        <vertAlign val="superscript"/>
        <sz val="6.5"/>
        <color indexed="60"/>
        <rFont val="Arial"/>
        <family val="2"/>
      </rPr>
      <t>3)</t>
    </r>
  </si>
  <si>
    <t>*)  Recorded return broken down on sub-portfolios in the common portfolio:</t>
  </si>
  <si>
    <t>Previously established individual products</t>
  </si>
  <si>
    <t>Paid-up policies</t>
  </si>
  <si>
    <t>- with low risk</t>
  </si>
  <si>
    <t>- with moderate risk</t>
  </si>
  <si>
    <t>- with high risk</t>
  </si>
  <si>
    <t>Common portfolio</t>
  </si>
  <si>
    <t>with low risk</t>
  </si>
  <si>
    <t>with moderate risk</t>
  </si>
  <si>
    <t>Guaranteed products for retail customers</t>
  </si>
  <si>
    <t>Public market</t>
  </si>
  <si>
    <t>Recorded return on assets</t>
  </si>
  <si>
    <t>1)  Returns are calculated on a quarterly basis.</t>
  </si>
  <si>
    <t>2)  International equities include DNB Livsforsikring Group's exposure in hedge funds, private equities and real estate funds.</t>
  </si>
  <si>
    <t>3)  Excluding changes in value of commercial paper and bonds held to maturity.</t>
  </si>
  <si>
    <t xml:space="preserve">Equities, </t>
  </si>
  <si>
    <t xml:space="preserve">Bonds, </t>
  </si>
  <si>
    <t xml:space="preserve">Money </t>
  </si>
  <si>
    <t xml:space="preserve">Bonds </t>
  </si>
  <si>
    <t xml:space="preserve">inter- </t>
  </si>
  <si>
    <t xml:space="preserve">market </t>
  </si>
  <si>
    <t xml:space="preserve">held to </t>
  </si>
  <si>
    <t xml:space="preserve">Real </t>
  </si>
  <si>
    <t xml:space="preserve">Norwegian </t>
  </si>
  <si>
    <r>
      <t>national</t>
    </r>
    <r>
      <rPr>
        <vertAlign val="superscript"/>
        <sz val="6"/>
        <color indexed="60"/>
        <rFont val="Arial"/>
        <family val="2"/>
      </rPr>
      <t xml:space="preserve"> 2)</t>
    </r>
  </si>
  <si>
    <t xml:space="preserve">instruments </t>
  </si>
  <si>
    <t xml:space="preserve">maturity </t>
  </si>
  <si>
    <t xml:space="preserve">estate </t>
  </si>
  <si>
    <t>Total common portfolio</t>
  </si>
  <si>
    <t>Corporate portfolio</t>
  </si>
  <si>
    <r>
      <t xml:space="preserve">Equities, Norwegian </t>
    </r>
    <r>
      <rPr>
        <vertAlign val="superscript"/>
        <sz val="6.5"/>
        <color indexed="60"/>
        <rFont val="Arial"/>
        <family val="2"/>
      </rPr>
      <t>3)</t>
    </r>
  </si>
  <si>
    <r>
      <t xml:space="preserve">Equities, international </t>
    </r>
    <r>
      <rPr>
        <vertAlign val="superscript"/>
        <sz val="6.5"/>
        <color indexed="60"/>
        <rFont val="Arial"/>
        <family val="2"/>
      </rPr>
      <t>2) 3)</t>
    </r>
  </si>
  <si>
    <t>Bonds, Norwegian</t>
  </si>
  <si>
    <t>Bonds, international</t>
  </si>
  <si>
    <t>Money market instruments</t>
  </si>
  <si>
    <t>Bonds held to maturity</t>
  </si>
  <si>
    <t>1)  The figures represent net exposure after derivative contracts.</t>
  </si>
  <si>
    <t>3)  Equity exposure per sub-portfolio in the common portfolio, see table above.</t>
  </si>
  <si>
    <t>Liabilities to life insurance policyholders</t>
  </si>
  <si>
    <t>Insurance liablities sub-portfolio:</t>
  </si>
  <si>
    <t>Risk products</t>
  </si>
  <si>
    <t>Total insurance liablilities</t>
  </si>
  <si>
    <t>Interim profit, accumulated</t>
  </si>
  <si>
    <t>Market value adjustment reserve</t>
  </si>
  <si>
    <t>Additional allocations</t>
  </si>
  <si>
    <t>Security reserve</t>
  </si>
  <si>
    <t>Risk equalisation fund</t>
  </si>
  <si>
    <t xml:space="preserve">Equity </t>
  </si>
  <si>
    <t>Subordinated loan capital and perpetual subordinated loan capital securities</t>
  </si>
  <si>
    <t>Unrealised gains on long-term securities</t>
  </si>
  <si>
    <t>Solvency capital</t>
  </si>
  <si>
    <r>
      <t xml:space="preserve">Buffer capital </t>
    </r>
    <r>
      <rPr>
        <b/>
        <vertAlign val="superscript"/>
        <sz val="6.5"/>
        <color indexed="60"/>
        <rFont val="Arial"/>
        <family val="2"/>
      </rPr>
      <t>3)</t>
    </r>
  </si>
  <si>
    <t>1)  According to prevailing regulations for the statutory accounts of life insurance companies.</t>
  </si>
  <si>
    <t>2)  The table shows the composition of and development in solvency capital. All these elements, with the exception of part of the security reserve, can be used to meet the guaranteed rate of return on policyholders' funds.</t>
  </si>
  <si>
    <t>3)  Buffer capital represents the sum of equity and subordinated loan capital in excess of the minimum statutory capital requirement, interim profits, additional allocations and the market value adjustment reserve.</t>
  </si>
  <si>
    <r>
      <t xml:space="preserve">Capital adequacy </t>
    </r>
    <r>
      <rPr>
        <b/>
        <vertAlign val="superscript"/>
        <sz val="6.5"/>
        <color indexed="60"/>
        <rFont val="Arial"/>
        <family val="2"/>
      </rPr>
      <t>2)</t>
    </r>
  </si>
  <si>
    <t xml:space="preserve">Total eligible primary capital </t>
  </si>
  <si>
    <t>Capital adequacy ratio (%)</t>
  </si>
  <si>
    <t>Core capital</t>
  </si>
  <si>
    <t>Core capital (%)</t>
  </si>
  <si>
    <t>Risk-weighted assets</t>
  </si>
  <si>
    <r>
      <t xml:space="preserve">Solvency margin capital </t>
    </r>
    <r>
      <rPr>
        <b/>
        <vertAlign val="superscript"/>
        <sz val="6.5"/>
        <color indexed="60"/>
        <rFont val="Arial"/>
        <family val="2"/>
      </rPr>
      <t>3)</t>
    </r>
  </si>
  <si>
    <t>Solvency margin capital</t>
  </si>
  <si>
    <t>1)  Prepared in accordance with prevailing regulations for life insurance companies. New regulations are expected upon the introduction of Solvency II.</t>
  </si>
  <si>
    <t>2)  Capital adequacy regulations regulate the relationship between the company's primary capital and the investment exposure on the asset side of the balance sheet. Life insurance companies are subject to a minimum capital adequacy requirement of 8 per cent.</t>
  </si>
  <si>
    <t>3)  Solvency margin capital is measured against the solvency margin requirement, which is linked to the company's insurance commitments on the liabilities side of the balance sheet. The solvency margin requirements for Norwegian life insurance companies are subject to regulations on the calculation of solvency capital requirements and solvency margin capital, as laid down by the Ministry of Finance on 19 May 1995.</t>
  </si>
  <si>
    <t>Net commission income</t>
  </si>
  <si>
    <t>- from retail customers</t>
  </si>
  <si>
    <t>- from institutional clients</t>
  </si>
  <si>
    <t>Institutional</t>
  </si>
  <si>
    <t>Retail</t>
  </si>
  <si>
    <t>Retail market</t>
  </si>
  <si>
    <t>Institutional clients</t>
  </si>
  <si>
    <t xml:space="preserve">- </t>
  </si>
  <si>
    <t>Premium income for own account</t>
  </si>
  <si>
    <t>Cost of claims for own account</t>
  </si>
  <si>
    <t>Insurance-related operating expenses for own account</t>
  </si>
  <si>
    <t>Technical insurance profits</t>
  </si>
  <si>
    <t>Net investment income</t>
  </si>
  <si>
    <t>Other income and costs</t>
  </si>
  <si>
    <t>Pre-tax profit</t>
  </si>
  <si>
    <t>Balance sheets</t>
  </si>
  <si>
    <t>Reinsurance assets</t>
  </si>
  <si>
    <t>Insurance receivables</t>
  </si>
  <si>
    <t>Reinsurance receivables</t>
  </si>
  <si>
    <t>Equity</t>
  </si>
  <si>
    <t>Reinsurance liabilities</t>
  </si>
  <si>
    <t>Total equity and liabilities</t>
  </si>
  <si>
    <t>Claims ratio for own account</t>
  </si>
  <si>
    <t>Cost ratio for own account</t>
  </si>
  <si>
    <t>Combined ratio for own account (per cent)</t>
  </si>
  <si>
    <t>Chapter 3 - About DNB</t>
  </si>
  <si>
    <t>DNB - Norway's leading financial services group</t>
  </si>
  <si>
    <t>Assets under management in DNB Asset Management, DNB Livsforsikring and DNB Skadeforsikring</t>
  </si>
  <si>
    <t>Customer base</t>
  </si>
  <si>
    <t>Distribution network</t>
  </si>
  <si>
    <t>DNB's market shares in Norway</t>
  </si>
  <si>
    <t>Development in market shares, loans and deposits</t>
  </si>
  <si>
    <t>DNB Asset Management - market shares retail market</t>
  </si>
  <si>
    <t>Group business structure and financial governance</t>
  </si>
  <si>
    <t>Legal structure</t>
  </si>
  <si>
    <t>Operational structure</t>
  </si>
  <si>
    <t>Financial governance and reporting structure</t>
  </si>
  <si>
    <t>Shareholder structure</t>
  </si>
  <si>
    <t>Major shareholders</t>
  </si>
  <si>
    <t>3.1.1  DNB Group</t>
  </si>
  <si>
    <t>Total balance sheet</t>
  </si>
  <si>
    <t>Market capitalisation</t>
  </si>
  <si>
    <t>3.1.2  Assets under management in DNB Asset Management, DNB Livsforsikring and DNB Skadeforsikring</t>
  </si>
  <si>
    <t>Total assets under management</t>
  </si>
  <si>
    <t>of which:</t>
  </si>
  <si>
    <t>total assets under management (external clients)</t>
  </si>
  <si>
    <t>mutual funds</t>
  </si>
  <si>
    <t>discretionary management</t>
  </si>
  <si>
    <t>total assets in DNB Livsforsikring</t>
  </si>
  <si>
    <t>total assets in DNB Skadeforsikring</t>
  </si>
  <si>
    <t>3.1.3  Customer base</t>
  </si>
  <si>
    <t>3.1.4  Distribution network</t>
  </si>
  <si>
    <t>Provided by Norway Post (the Norwegian postal system):</t>
  </si>
  <si>
    <t>9 international branches</t>
  </si>
  <si>
    <t>About 1 100 in-store banking outlets, provided by NorgesGruppen</t>
  </si>
  <si>
    <t>DNB Luxembourg (subsidiary)</t>
  </si>
  <si>
    <t>Internet banking</t>
  </si>
  <si>
    <t>Telephone banking</t>
  </si>
  <si>
    <t>Online equities trading in 16 markets</t>
  </si>
  <si>
    <t>Online mutual fund trading</t>
  </si>
  <si>
    <t>3.1.5  DNB Bank ASA - credit ratings from international rating agencies</t>
  </si>
  <si>
    <t>Moody's</t>
  </si>
  <si>
    <t>Dominion Bond Rating Service</t>
  </si>
  <si>
    <t>Long-term</t>
  </si>
  <si>
    <t>Short-term</t>
  </si>
  <si>
    <t>As at 30 September 2013</t>
  </si>
  <si>
    <t>P-1</t>
  </si>
  <si>
    <t>A-1</t>
  </si>
  <si>
    <t>R-1 (high)</t>
  </si>
  <si>
    <t>As at 30 June 2013</t>
  </si>
  <si>
    <t>As at 31 March 2013</t>
  </si>
  <si>
    <r>
      <t xml:space="preserve">Retail customers </t>
    </r>
    <r>
      <rPr>
        <vertAlign val="superscript"/>
        <sz val="10"/>
        <color theme="5"/>
        <rFont val="Arial"/>
        <family val="2"/>
      </rPr>
      <t>1)</t>
    </r>
  </si>
  <si>
    <r>
      <t xml:space="preserve">Total loans to households </t>
    </r>
    <r>
      <rPr>
        <vertAlign val="superscript"/>
        <sz val="6.5"/>
        <color indexed="60"/>
        <rFont val="Arial"/>
        <family val="2"/>
      </rPr>
      <t>2) 3)</t>
    </r>
  </si>
  <si>
    <r>
      <t xml:space="preserve">Bank deposits from households </t>
    </r>
    <r>
      <rPr>
        <vertAlign val="superscript"/>
        <sz val="6.5"/>
        <color indexed="60"/>
        <rFont val="Arial"/>
        <family val="2"/>
      </rPr>
      <t>2) 4)</t>
    </r>
  </si>
  <si>
    <r>
      <t xml:space="preserve">Corporate customers </t>
    </r>
    <r>
      <rPr>
        <vertAlign val="superscript"/>
        <sz val="10"/>
        <color theme="5"/>
        <rFont val="Arial"/>
        <family val="2"/>
      </rPr>
      <t>1)</t>
    </r>
  </si>
  <si>
    <r>
      <t xml:space="preserve">Total loans to corporate customers </t>
    </r>
    <r>
      <rPr>
        <vertAlign val="superscript"/>
        <sz val="6.5"/>
        <color indexed="60"/>
        <rFont val="Arial"/>
        <family val="2"/>
      </rPr>
      <t>5)</t>
    </r>
  </si>
  <si>
    <r>
      <t xml:space="preserve">Deposits from corporate customers </t>
    </r>
    <r>
      <rPr>
        <vertAlign val="superscript"/>
        <sz val="6.5"/>
        <color indexed="60"/>
        <rFont val="Arial"/>
        <family val="2"/>
      </rPr>
      <t>6)</t>
    </r>
  </si>
  <si>
    <t>1)  Based on nominal values.</t>
  </si>
  <si>
    <t>2)  Households are defined as employees, recipients of property income, pensions and social contributions, students etc., housing cooperatives etc., unincorporated enterprises within households and non-profit institutions serving households.</t>
  </si>
  <si>
    <t>4)  Domestic commercial and savings banks.</t>
  </si>
  <si>
    <t>6)  Excluding deposits from financial institutions, central government and social security services.</t>
  </si>
  <si>
    <t>Source: Statistics Norway and DNB</t>
  </si>
  <si>
    <t>Insurance funds including products with a choice of investment profile</t>
  </si>
  <si>
    <t>Corporate market - defined benefit</t>
  </si>
  <si>
    <t>Corporate market - defined contribution</t>
  </si>
  <si>
    <t>Source: Finance Norway (FNO)</t>
  </si>
  <si>
    <t>3.2.4  DNB Asset Management - market shares retail market</t>
  </si>
  <si>
    <t>Equity funds</t>
  </si>
  <si>
    <t>Balanced funds</t>
  </si>
  <si>
    <t>Fixed-income funds</t>
  </si>
  <si>
    <t>Total mutual funds</t>
  </si>
  <si>
    <t>Source: Norwegian Mutual Fund Association</t>
  </si>
  <si>
    <t>3.3.1  Legal structure</t>
  </si>
  <si>
    <t>3.3.3  Financial governance and reporting structure</t>
  </si>
  <si>
    <t>Shares in 1 000</t>
  </si>
  <si>
    <t>Ownership in per cent</t>
  </si>
  <si>
    <t xml:space="preserve">Folketrygdfondet </t>
  </si>
  <si>
    <t>Total largest shareholders</t>
  </si>
  <si>
    <t>Chapter 4 - The Norwegian economy</t>
  </si>
  <si>
    <t>Basic information about Norway</t>
  </si>
  <si>
    <t>Contribution to volume growth in GDP, mainland Norway</t>
  </si>
  <si>
    <t>Key macro-economic indicators, Norway</t>
  </si>
  <si>
    <t>1.8</t>
  </si>
  <si>
    <t>Key macro-economic indicators, Baltics and Poland</t>
  </si>
  <si>
    <t>1.9</t>
  </si>
  <si>
    <t>1.10</t>
  </si>
  <si>
    <t>1.11</t>
  </si>
  <si>
    <t>1.12</t>
  </si>
  <si>
    <t>4.1.1  Basic information about Norway</t>
  </si>
  <si>
    <t>Area</t>
  </si>
  <si>
    <t>Population</t>
  </si>
  <si>
    <t>Fertility rate</t>
  </si>
  <si>
    <t>Life expectancy</t>
  </si>
  <si>
    <t>Work participation rate, per cent 15-74 years</t>
  </si>
  <si>
    <t>Rating</t>
  </si>
  <si>
    <t>AAA, Aaa</t>
  </si>
  <si>
    <t>Currency exchange rate used</t>
  </si>
  <si>
    <t>Source: Statistics Norway</t>
  </si>
  <si>
    <t xml:space="preserve">                                Per cent of GDP</t>
  </si>
  <si>
    <t>4.1.3  GDP growth mainland Norway and unemployment rate</t>
  </si>
  <si>
    <t>4.1.4  Contribution to volume growth in GDP, mainland Norway</t>
  </si>
  <si>
    <t>F 2015</t>
  </si>
  <si>
    <t>F 2016</t>
  </si>
  <si>
    <t>Household demand</t>
  </si>
  <si>
    <t>Gross fixed capital formation, mainland companies</t>
  </si>
  <si>
    <t>Gross fixed capital formation, petroleum activity</t>
  </si>
  <si>
    <t>Public sector demand</t>
  </si>
  <si>
    <t>Exports, mainland Norway</t>
  </si>
  <si>
    <t>Imports, mainland Norway</t>
  </si>
  <si>
    <t>Changes in stocks and statistical discrepancies</t>
  </si>
  <si>
    <t>GDP, mainland Norway</t>
  </si>
  <si>
    <t>Source: Statistics Norway and DNB Markets</t>
  </si>
  <si>
    <t>4.1.7  Key macro-economic indicators, Norway</t>
  </si>
  <si>
    <t>GDP growth</t>
  </si>
  <si>
    <t>- mainland Norway</t>
  </si>
  <si>
    <t>- Norway, total</t>
  </si>
  <si>
    <t>Private consumption</t>
  </si>
  <si>
    <t>Gross fixed investment</t>
  </si>
  <si>
    <t>Inflation (CPI)</t>
  </si>
  <si>
    <r>
      <t xml:space="preserve">Savings ratio </t>
    </r>
    <r>
      <rPr>
        <vertAlign val="superscript"/>
        <sz val="6.5"/>
        <color indexed="60"/>
        <rFont val="Arial"/>
        <family val="2"/>
      </rPr>
      <t>1)</t>
    </r>
  </si>
  <si>
    <t>Unemployment rate</t>
  </si>
  <si>
    <t>1)  Per cent of household disposable income.</t>
  </si>
  <si>
    <t>4.1.8  Key macro-economic indicators, Baltics and Poland</t>
  </si>
  <si>
    <t>Estonia</t>
  </si>
  <si>
    <t>GDP</t>
  </si>
  <si>
    <t>Gross fixed investments</t>
  </si>
  <si>
    <t>Latvia</t>
  </si>
  <si>
    <t>Lithuania</t>
  </si>
  <si>
    <t>Poland</t>
  </si>
  <si>
    <t>Source: Consensus Economics Inc.</t>
  </si>
  <si>
    <t>4.1.9  Credit market, 12 month percentage growth</t>
  </si>
  <si>
    <t xml:space="preserve">           Per cent</t>
  </si>
  <si>
    <t>4.1.10  Deposit market, 12 month percentage growth</t>
  </si>
  <si>
    <t xml:space="preserve">            Per cent</t>
  </si>
  <si>
    <t>4.1.11  House prices</t>
  </si>
  <si>
    <t xml:space="preserve">            Indices: 1985 = 100</t>
  </si>
  <si>
    <r>
      <t xml:space="preserve">4.1.12  Household debt burden </t>
    </r>
    <r>
      <rPr>
        <b/>
        <u/>
        <vertAlign val="superscript"/>
        <sz val="12"/>
        <color theme="5"/>
        <rFont val="Arial"/>
        <family val="2"/>
      </rPr>
      <t>1)</t>
    </r>
    <r>
      <rPr>
        <b/>
        <u/>
        <sz val="12"/>
        <color theme="5"/>
        <rFont val="Arial"/>
        <family val="2"/>
      </rPr>
      <t xml:space="preserve"> and interest burden </t>
    </r>
    <r>
      <rPr>
        <b/>
        <u/>
        <vertAlign val="superscript"/>
        <sz val="12"/>
        <color theme="5"/>
        <rFont val="Arial"/>
        <family val="2"/>
      </rPr>
      <t>2)</t>
    </r>
  </si>
  <si>
    <t>1)  Loan debt as a percentage of disposable income.</t>
  </si>
  <si>
    <t>2)  Interest expenses after tax as a percentage of disposable income.</t>
  </si>
  <si>
    <t>Source: Norges Bank</t>
  </si>
  <si>
    <t>Net loans to principal customer groups, nominal amounts</t>
  </si>
  <si>
    <t>Residential real estate and private individuals</t>
  </si>
  <si>
    <t>Liquid assets</t>
  </si>
  <si>
    <t>1)  Including non-performing loans and guarantees and loans and guarantees subject to individual impairment. Accumulated individual impairment is deducted.</t>
  </si>
  <si>
    <t>1.10.2  Specification of capital requirements</t>
  </si>
  <si>
    <t>Changes in total operating expenses</t>
  </si>
  <si>
    <t>*) Excluding dividends:</t>
  </si>
  <si>
    <t>4Q13</t>
  </si>
  <si>
    <t>As at 31 December 2013</t>
  </si>
  <si>
    <t>PAGE</t>
  </si>
  <si>
    <t>Leverage ratio, Basel III (%)</t>
  </si>
  <si>
    <t>Contents chapter 2 - Segmental reporting</t>
  </si>
  <si>
    <t>Contents chapter 3 - About DNB</t>
  </si>
  <si>
    <t>Contents chapter 4 - The Norwegian economy</t>
  </si>
  <si>
    <t>Group business structures and financial governance</t>
  </si>
  <si>
    <t>1.1.4  Full income statement - quarterly figures</t>
  </si>
  <si>
    <t>Customer assets under management at end of period (NOK  billion)</t>
  </si>
  <si>
    <t>Full income statement - quarterly figures</t>
  </si>
  <si>
    <t>Income statement - five years</t>
  </si>
  <si>
    <t>Full balance sheet - quarterly figures</t>
  </si>
  <si>
    <t>Balance sheet - five years</t>
  </si>
  <si>
    <t>Key figures - five years</t>
  </si>
  <si>
    <r>
      <t xml:space="preserve">DNB Group </t>
    </r>
    <r>
      <rPr>
        <b/>
        <vertAlign val="superscript"/>
        <sz val="10"/>
        <color theme="5"/>
        <rFont val="Arial"/>
        <family val="2"/>
      </rPr>
      <t>3)</t>
    </r>
  </si>
  <si>
    <r>
      <t xml:space="preserve">Large corporates and international customers </t>
    </r>
    <r>
      <rPr>
        <b/>
        <vertAlign val="superscript"/>
        <sz val="10"/>
        <color theme="5"/>
        <rFont val="Arial"/>
        <family val="2"/>
      </rPr>
      <t>3)</t>
    </r>
  </si>
  <si>
    <t xml:space="preserve">1)  The breakdown into principal customer groups is based on the internal segmentation in DNB.  </t>
  </si>
  <si>
    <t>Property revaluation</t>
  </si>
  <si>
    <t>Elements of other comprehensive income allocated to customers (life insurance)</t>
  </si>
  <si>
    <t>Other comprehensive income that will not be reclassified to profit or loss, net of tax</t>
  </si>
  <si>
    <t>Currency translation of foreign operations</t>
  </si>
  <si>
    <t>Other comprehensive income for the period</t>
  </si>
  <si>
    <t>Comprehensive income for the period</t>
  </si>
  <si>
    <t xml:space="preserve">Other comprehensive income that may subsequently be reclassified to profit or loss, net of tax </t>
  </si>
  <si>
    <t>Total lending</t>
  </si>
  <si>
    <t>Total deposits</t>
  </si>
  <si>
    <t>6.3</t>
  </si>
  <si>
    <t>7.8</t>
  </si>
  <si>
    <t>2)  The definition of these segments reflects the actual underlying commercial property risk.</t>
  </si>
  <si>
    <t>Exposure at default, breakdown of commercial real estate exposure</t>
  </si>
  <si>
    <t>Other operations/eliminations</t>
  </si>
  <si>
    <t xml:space="preserve">8.1    Financial performance </t>
  </si>
  <si>
    <t>8.2    Revenues within various segments</t>
  </si>
  <si>
    <t>8.3    Value-at-Risk</t>
  </si>
  <si>
    <t>8.4    Financial performance</t>
  </si>
  <si>
    <t>8.5    Reconciliation of DNB Livsforsikring Group's and the DNB Group's financial statements</t>
  </si>
  <si>
    <t>8.6    Value-adjusted return on assets</t>
  </si>
  <si>
    <t>8.7    Financial exposure per sub-portfolio</t>
  </si>
  <si>
    <t>8.8    Financial exposure - common portfolio</t>
  </si>
  <si>
    <t>8.9    Balance sheets</t>
  </si>
  <si>
    <t xml:space="preserve">8.12  Financial performance </t>
  </si>
  <si>
    <t xml:space="preserve">8.13  Financial performance </t>
  </si>
  <si>
    <t>Hedging of net investments, net of tax</t>
  </si>
  <si>
    <t>Assets</t>
  </si>
  <si>
    <t>Liabilities and equity</t>
  </si>
  <si>
    <t>Mark-to-market changes and special items</t>
  </si>
  <si>
    <t>1.1.3  Mark-to-market changes and special items</t>
  </si>
  <si>
    <r>
      <t xml:space="preserve">Restructuring costs and non-recurring effects </t>
    </r>
    <r>
      <rPr>
        <vertAlign val="superscript"/>
        <sz val="6.5"/>
        <color indexed="60"/>
        <rFont val="Arial"/>
        <family val="2"/>
      </rPr>
      <t>3)</t>
    </r>
  </si>
  <si>
    <t>Interest rate spreads - split by segments</t>
  </si>
  <si>
    <t>Average volumes - split by segments</t>
  </si>
  <si>
    <t>Net interest income - split by segments</t>
  </si>
  <si>
    <t>2.7.1  Traditional pension products - Financial performance</t>
  </si>
  <si>
    <t>2.7.2  Traditional pension products - Provisions for higher life expectancy</t>
  </si>
  <si>
    <t>2.8.1  Total DNB Markets activity - Financial performance</t>
  </si>
  <si>
    <t>2.8.2  Total DNB Markets activity - Revenues within various segments</t>
  </si>
  <si>
    <r>
      <t xml:space="preserve">2.8.3  Total DNB Markets activity - Value-at-Risk </t>
    </r>
    <r>
      <rPr>
        <b/>
        <u/>
        <vertAlign val="superscript"/>
        <sz val="12"/>
        <color theme="5"/>
        <rFont val="Arial"/>
        <family val="2"/>
      </rPr>
      <t>1)</t>
    </r>
  </si>
  <si>
    <t>2.8.4  DNB Livsforsikring Group - Financial performance</t>
  </si>
  <si>
    <t>2.8.6  DNB Livsforsikring Group - Value-adjusted return on assets</t>
  </si>
  <si>
    <r>
      <t xml:space="preserve">2.8.8  DNB Livsforsikring Group - Financial exposure - common portfolio </t>
    </r>
    <r>
      <rPr>
        <b/>
        <u/>
        <vertAlign val="superscript"/>
        <sz val="12"/>
        <color indexed="25"/>
        <rFont val="Arial"/>
        <family val="2"/>
      </rPr>
      <t>1)</t>
    </r>
  </si>
  <si>
    <r>
      <t xml:space="preserve">2.8.9  DNB Livsforsikring Group - Balance sheets </t>
    </r>
    <r>
      <rPr>
        <b/>
        <u/>
        <vertAlign val="superscript"/>
        <sz val="12"/>
        <color indexed="25"/>
        <rFont val="Arial"/>
        <family val="2"/>
      </rPr>
      <t>1)</t>
    </r>
  </si>
  <si>
    <r>
      <t xml:space="preserve">2.8.10  DNB Livsforsikring Group - Solvency capital </t>
    </r>
    <r>
      <rPr>
        <b/>
        <u/>
        <vertAlign val="superscript"/>
        <sz val="12"/>
        <color theme="5"/>
        <rFont val="Arial"/>
        <family val="2"/>
      </rPr>
      <t>1) 2)</t>
    </r>
  </si>
  <si>
    <r>
      <t xml:space="preserve">2.8.11  DNB Livsforsikring Group - Capital adequacy and solvency margin capital </t>
    </r>
    <r>
      <rPr>
        <b/>
        <u/>
        <vertAlign val="superscript"/>
        <sz val="12"/>
        <color theme="5"/>
        <rFont val="Arial"/>
        <family val="2"/>
      </rPr>
      <t>1)</t>
    </r>
  </si>
  <si>
    <t>2.8.12  DNB Asset Management - Financial performance</t>
  </si>
  <si>
    <t>2.8.13  DNB Skadeforsikring - Financial performance</t>
  </si>
  <si>
    <t xml:space="preserve">2)  Exposures at default are based on full implementation of IRB, i.e. some of the IRB reported portfolios are still subject to final IRB approval from the Norwegian FSA (Finanstilsynet). </t>
  </si>
  <si>
    <t xml:space="preserve">1)  Exposures at default are based on full implementation of IRB, i.e. some of the IRB reported portfolios are still subject to final IRB approval from the Norwegian FSA (Finanstilsynet). </t>
  </si>
  <si>
    <t>Other shipping</t>
  </si>
  <si>
    <t>Comprehensive income statement - quarterly figures</t>
  </si>
  <si>
    <t>Minority interests</t>
  </si>
  <si>
    <t>1.1.5  Comprehensive income statement - quarterly figures</t>
  </si>
  <si>
    <t>1.1.6  Income statement - five years</t>
  </si>
  <si>
    <r>
      <t xml:space="preserve">1.5.1  Development in volumes - net loans to customers </t>
    </r>
    <r>
      <rPr>
        <b/>
        <u/>
        <vertAlign val="superscript"/>
        <sz val="12"/>
        <color theme="5"/>
        <rFont val="Arial"/>
        <family val="2"/>
      </rPr>
      <t>1)</t>
    </r>
  </si>
  <si>
    <r>
      <t xml:space="preserve">1.5.2  Net loans to principal customer groups, nominal amounts </t>
    </r>
    <r>
      <rPr>
        <b/>
        <u/>
        <vertAlign val="superscript"/>
        <sz val="12"/>
        <color indexed="25"/>
        <rFont val="Arial"/>
        <family val="2"/>
      </rPr>
      <t>1)</t>
    </r>
  </si>
  <si>
    <t>1.6.1  Impairment of loans and guarantees per segment</t>
  </si>
  <si>
    <r>
      <t xml:space="preserve">1.6.2  Impairment of loans and guarantees for principal customer groups </t>
    </r>
    <r>
      <rPr>
        <b/>
        <u/>
        <vertAlign val="superscript"/>
        <sz val="12"/>
        <color indexed="25"/>
        <rFont val="Arial"/>
        <family val="2"/>
      </rPr>
      <t>1)</t>
    </r>
  </si>
  <si>
    <t>1.6.3  Impairment of loans and guarantees</t>
  </si>
  <si>
    <r>
      <t xml:space="preserve">1.7.4  Net non-performing and net doubtful loans and guarantees for principal customer groups </t>
    </r>
    <r>
      <rPr>
        <b/>
        <u/>
        <vertAlign val="superscript"/>
        <sz val="12"/>
        <color indexed="25"/>
        <rFont val="Arial"/>
        <family val="2"/>
      </rPr>
      <t>1)</t>
    </r>
  </si>
  <si>
    <r>
      <t xml:space="preserve">1.7.5  Net non-performing and net doubtful loans and guarantees per segment </t>
    </r>
    <r>
      <rPr>
        <b/>
        <u/>
        <vertAlign val="superscript"/>
        <sz val="12"/>
        <color indexed="25"/>
        <rFont val="Arial"/>
        <family val="2"/>
      </rPr>
      <t>1)</t>
    </r>
  </si>
  <si>
    <t>1.7.6  Net impaired loans and guarantees</t>
  </si>
  <si>
    <r>
      <t xml:space="preserve">1.7.7  Net non-performing and net doubtful loans and guarantees for principal customer groups </t>
    </r>
    <r>
      <rPr>
        <b/>
        <u/>
        <vertAlign val="superscript"/>
        <sz val="12"/>
        <color indexed="25"/>
        <rFont val="Arial"/>
        <family val="2"/>
      </rPr>
      <t>1) 2)</t>
    </r>
  </si>
  <si>
    <t>1.7.8  Collective impairment per segment</t>
  </si>
  <si>
    <r>
      <t xml:space="preserve">1.7.9  Collective impairment for principal customer groups </t>
    </r>
    <r>
      <rPr>
        <b/>
        <u/>
        <vertAlign val="superscript"/>
        <sz val="12"/>
        <color indexed="25"/>
        <rFont val="Arial"/>
        <family val="2"/>
      </rPr>
      <t>1)</t>
    </r>
  </si>
  <si>
    <t>1.10.4  Specification of capital requirements for credit risk</t>
  </si>
  <si>
    <t>1.10.5  Primary capital - including DNB Bank ASA and DNB Bank Group</t>
  </si>
  <si>
    <t>7.9</t>
  </si>
  <si>
    <t>Sub-segments in Large corporates and international customers - exposure at default according to sector</t>
  </si>
  <si>
    <t>Sub-segments in Large corporates and international customers - risk classification of portfolio</t>
  </si>
  <si>
    <t>8.8</t>
  </si>
  <si>
    <t>8.9</t>
  </si>
  <si>
    <t>10.5</t>
  </si>
  <si>
    <t>F 2017</t>
  </si>
  <si>
    <t>Impairment of investment property and fixed assets</t>
  </si>
  <si>
    <t>Actuarial gains and losses, net of tax</t>
  </si>
  <si>
    <t>Deposits adjusted for short-term money market investments</t>
  </si>
  <si>
    <t>2)  Fees also include system development fees and must be viewed relative to IT expenses.</t>
  </si>
  <si>
    <r>
      <t xml:space="preserve">1.7.3  Net non-performing and net doubtful loans and guarantees </t>
    </r>
    <r>
      <rPr>
        <b/>
        <u/>
        <vertAlign val="superscript"/>
        <sz val="12"/>
        <color theme="5"/>
        <rFont val="Arial"/>
        <family val="2"/>
      </rPr>
      <t>1)</t>
    </r>
  </si>
  <si>
    <t>Other restructuring costs and non-recurring effects</t>
  </si>
  <si>
    <t>2)  The breakdown into principal customer groups corresponds to the EU's standard industrial classification, NACE Rev.2.</t>
  </si>
  <si>
    <r>
      <t xml:space="preserve">Total IT expenses </t>
    </r>
    <r>
      <rPr>
        <b/>
        <vertAlign val="superscript"/>
        <sz val="6.5"/>
        <color indexed="60"/>
        <rFont val="Arial"/>
        <family val="2"/>
      </rPr>
      <t>3)</t>
    </r>
  </si>
  <si>
    <t>3.3.2  Operational structure</t>
  </si>
  <si>
    <t>Norwegian Government/Ministry of Trade, Industry and Fisheries</t>
  </si>
  <si>
    <t>Other shareholders</t>
  </si>
  <si>
    <t>Contents chapter 1 - Financial results DNB Group</t>
  </si>
  <si>
    <t xml:space="preserve">        Per cent</t>
  </si>
  <si>
    <t>2014</t>
  </si>
  <si>
    <t>2023</t>
  </si>
  <si>
    <t>2024</t>
  </si>
  <si>
    <t>&gt;2024</t>
  </si>
  <si>
    <t>Key figures, adjusted for basis swaps</t>
  </si>
  <si>
    <t>- International Corporates Division</t>
  </si>
  <si>
    <t>1)  Excluding impairment losses for goodwill and other intangible assets.</t>
  </si>
  <si>
    <t xml:space="preserve">Cost/income ratio (%) </t>
  </si>
  <si>
    <t>4) Provisions of NOK 157 million were reversed in the fourth quarter of 2013. During the first quarter of 2013, NOK 450 million was charged to the income statement in connection with the Supreme Court ruling regarding certain debt-financed structured products.</t>
  </si>
  <si>
    <t>NOK billion</t>
  </si>
  <si>
    <t>3.2.2  Development in market shares, loans and deposits</t>
  </si>
  <si>
    <t>3.2.3  DNB Livsforsikring - market shares</t>
  </si>
  <si>
    <t>3)  Total loans include all credits extended to Norwegian customers by domestic commercial and savings banks, state banks, insurance companies and finance companies.</t>
  </si>
  <si>
    <t>8.10  Solvency capital</t>
  </si>
  <si>
    <t>8.11  Capital adequacy and solvency margin capital</t>
  </si>
  <si>
    <t>Key figures, adjusted for basis swaps - five years</t>
  </si>
  <si>
    <t>1) Includes dividends and equity related derivatives.</t>
  </si>
  <si>
    <t>Net interest income on deposits from customers</t>
  </si>
  <si>
    <t>Eliminations in the group accounts</t>
  </si>
  <si>
    <t>Net financial and risk result from DNB Livsforsikring Group</t>
  </si>
  <si>
    <t>1.13</t>
  </si>
  <si>
    <t>Financial results and key figures</t>
  </si>
  <si>
    <t>Exposure at default, geographic distribution of commercial real estate exposure</t>
  </si>
  <si>
    <t>DNB Boligkreditt - Average mortgage lending - volumes and spreads</t>
  </si>
  <si>
    <t>DNB Eiendom - Residential real estate broking in Norway</t>
  </si>
  <si>
    <t>Small and medium-sized enterprises (SME)</t>
  </si>
  <si>
    <t>Large corporates and international customers (LCI)</t>
  </si>
  <si>
    <t>Provisions for higher life expectancy</t>
  </si>
  <si>
    <t>DNB Bank ASA - credit ratings from international rating agencies</t>
  </si>
  <si>
    <t>DNB Livsforsikring - market shares</t>
  </si>
  <si>
    <t>Profit from operations held for sale, after 
taxes</t>
  </si>
  <si>
    <t>1)  Based on DNB's risk classification system. The volumes represent the expected outstanding amount in the event of default. 
PD = probability of default.</t>
  </si>
  <si>
    <t>1Q14</t>
  </si>
  <si>
    <t>Changes from previous quarters:</t>
  </si>
  <si>
    <t>As at 31 March 2014</t>
  </si>
  <si>
    <t>Jan Erik Gjerland, Investor Relations</t>
  </si>
  <si>
    <t>1.2.5  Net interest income</t>
  </si>
  <si>
    <t>Quarterly development in average interest rate spreads - DNB Group</t>
  </si>
  <si>
    <t>1.2.4  Quarterly development in average interest rate spreads</t>
  </si>
  <si>
    <t>Number of employees - full time positions</t>
  </si>
  <si>
    <t>9.6</t>
  </si>
  <si>
    <r>
      <t xml:space="preserve">Total </t>
    </r>
    <r>
      <rPr>
        <vertAlign val="superscript"/>
        <sz val="6"/>
        <color indexed="60"/>
        <rFont val="Arial"/>
        <family val="2"/>
      </rPr>
      <t>*)</t>
    </r>
  </si>
  <si>
    <t>*)  Total figures per quarter</t>
  </si>
  <si>
    <t>Net commissions and fees</t>
  </si>
  <si>
    <t>Net financial and risk result, DNB Livsforsikring</t>
  </si>
  <si>
    <t>Other operating income</t>
  </si>
  <si>
    <r>
      <t xml:space="preserve">Net other operating income, total </t>
    </r>
    <r>
      <rPr>
        <vertAlign val="superscript"/>
        <sz val="6.5"/>
        <color indexed="60"/>
        <rFont val="Arial"/>
        <family val="2"/>
      </rPr>
      <t>2)</t>
    </r>
  </si>
  <si>
    <t>Net risk result, DNB Livsforsikring</t>
  </si>
  <si>
    <t>Net insurance result, DNB Skadeforsikring</t>
  </si>
  <si>
    <t>Net financial result, DNB Livsforsikring</t>
  </si>
  <si>
    <t>Tax expense</t>
  </si>
  <si>
    <r>
      <t xml:space="preserve">Total </t>
    </r>
    <r>
      <rPr>
        <vertAlign val="superscript"/>
        <sz val="6.5"/>
        <color indexed="60"/>
        <rFont val="Arial"/>
        <family val="2"/>
      </rPr>
      <t>*)</t>
    </r>
  </si>
  <si>
    <t>9.7</t>
  </si>
  <si>
    <t>Liquidity Coverage Ratio</t>
  </si>
  <si>
    <t>31 March 2014</t>
  </si>
  <si>
    <t>USD</t>
  </si>
  <si>
    <t>1.9.7   Liquidity Coverage Ratio</t>
  </si>
  <si>
    <t>1.2.6  Changes in net interest income</t>
  </si>
  <si>
    <t>Marketing</t>
  </si>
  <si>
    <t>Contents chapter 1 - Financial results DNB Group (continued)</t>
  </si>
  <si>
    <t>Net fees and commissions</t>
  </si>
  <si>
    <t>Net financial items</t>
  </si>
  <si>
    <t>About 1 600 rural postmen</t>
  </si>
  <si>
    <t>Profit from investments accounted for by the equity method</t>
  </si>
  <si>
    <t>Investments accounted for by the equity method</t>
  </si>
  <si>
    <r>
      <t xml:space="preserve">Recorded return on assets </t>
    </r>
    <r>
      <rPr>
        <vertAlign val="superscript"/>
        <sz val="6.5"/>
        <color indexed="60"/>
        <rFont val="Arial"/>
        <family val="2"/>
      </rPr>
      <t>4) *)</t>
    </r>
  </si>
  <si>
    <t>4)  Excluding unrealised gains on financial instruments.</t>
  </si>
  <si>
    <t>Retained covered bonds</t>
  </si>
  <si>
    <t>Changes from 4Q13</t>
  </si>
  <si>
    <t>Changes from 3Q13</t>
  </si>
  <si>
    <t>Changes from 2Q13</t>
  </si>
  <si>
    <t>Changes from 1Q13</t>
  </si>
  <si>
    <r>
      <t xml:space="preserve">Owner's share of interest result  </t>
    </r>
    <r>
      <rPr>
        <vertAlign val="superscript"/>
        <sz val="6.5"/>
        <color indexed="60"/>
        <rFont val="Arial"/>
        <family val="2"/>
      </rPr>
      <t>2)</t>
    </r>
  </si>
  <si>
    <r>
      <t xml:space="preserve">Eliminations </t>
    </r>
    <r>
      <rPr>
        <vertAlign val="superscript"/>
        <sz val="6"/>
        <color indexed="60"/>
        <rFont val="Arial"/>
        <family val="2"/>
      </rPr>
      <t>1)</t>
    </r>
  </si>
  <si>
    <r>
      <t xml:space="preserve">Group units </t>
    </r>
    <r>
      <rPr>
        <vertAlign val="superscript"/>
        <sz val="6"/>
        <color indexed="60"/>
        <rFont val="Arial"/>
        <family val="2"/>
      </rPr>
      <t>2)</t>
    </r>
  </si>
  <si>
    <r>
      <t>Interest on allocated capital</t>
    </r>
    <r>
      <rPr>
        <vertAlign val="superscript"/>
        <sz val="6"/>
        <color indexed="60"/>
        <rFont val="Arial"/>
        <family val="2"/>
      </rPr>
      <t xml:space="preserve"> 3)</t>
    </r>
  </si>
  <si>
    <t>Group units - pre-tax operating profit in NOK million</t>
  </si>
  <si>
    <t xml:space="preserve">1)  The eliminations refer mainly to internal services from support units to segments and between segments. Further, intra-group transactions and gains and losses on transactions between companies in the Group are eliminated. </t>
  </si>
  <si>
    <t>2.1.4  Other operations/eliminations</t>
  </si>
  <si>
    <r>
      <t xml:space="preserve">2.1.5  Key figures - Norwegian and international units </t>
    </r>
    <r>
      <rPr>
        <b/>
        <u/>
        <vertAlign val="superscript"/>
        <sz val="10"/>
        <color indexed="25"/>
        <rFont val="Arial"/>
        <family val="2"/>
      </rPr>
      <t>1)</t>
    </r>
  </si>
  <si>
    <t>Fishing and fish farming</t>
  </si>
  <si>
    <t>Mark-to-market adjustments Group Treasury and fair value of loans</t>
  </si>
  <si>
    <r>
      <t xml:space="preserve">Profit from investments accounted for by the equity method </t>
    </r>
    <r>
      <rPr>
        <vertAlign val="superscript"/>
        <sz val="6.5"/>
        <color indexed="60"/>
        <rFont val="Arial"/>
        <family val="2"/>
      </rPr>
      <t>2)</t>
    </r>
  </si>
  <si>
    <t xml:space="preserve">Other costs </t>
  </si>
  <si>
    <t>Adjustments for unrealised losses/(gains) on debt recorded at fair value</t>
  </si>
  <si>
    <t>Impairment relative to average net loans to customers, 
annualised (%)</t>
  </si>
  <si>
    <t>Impairment relative to average net loans to customers, annualised (%)</t>
  </si>
  <si>
    <t xml:space="preserve">Risk products - defined contribution </t>
  </si>
  <si>
    <t>2)  Including the owner’s share of provisions for higher life expectancy.</t>
  </si>
  <si>
    <t>Syndicated loans during the period</t>
  </si>
  <si>
    <t>- issued by other institutions</t>
  </si>
  <si>
    <t xml:space="preserve">Asset- </t>
  </si>
  <si>
    <r>
      <t xml:space="preserve">Shareholdings </t>
    </r>
    <r>
      <rPr>
        <vertAlign val="superscript"/>
        <sz val="6.5"/>
        <color indexed="60"/>
        <rFont val="Arial"/>
        <family val="2"/>
      </rPr>
      <t>2)</t>
    </r>
  </si>
  <si>
    <r>
      <t xml:space="preserve">Commercial paper and bonds </t>
    </r>
    <r>
      <rPr>
        <vertAlign val="superscript"/>
        <sz val="6.5"/>
        <color indexed="60"/>
        <rFont val="Arial"/>
        <family val="2"/>
      </rPr>
      <t>2)</t>
    </r>
  </si>
  <si>
    <r>
      <t xml:space="preserve">Investment property </t>
    </r>
    <r>
      <rPr>
        <vertAlign val="superscript"/>
        <sz val="6.5"/>
        <color indexed="60"/>
        <rFont val="Arial"/>
        <family val="2"/>
      </rPr>
      <t>2)</t>
    </r>
  </si>
  <si>
    <r>
      <t xml:space="preserve">Investments in associated companies </t>
    </r>
    <r>
      <rPr>
        <vertAlign val="superscript"/>
        <sz val="6.5"/>
        <color indexed="60"/>
        <rFont val="Arial"/>
        <family val="2"/>
      </rPr>
      <t>2)</t>
    </r>
  </si>
  <si>
    <t>Visiting address: Dronning Eufemias gate 30, Bjørvika, 0191 Oslo</t>
  </si>
  <si>
    <t>1)  Volumes include accrued interest and fair value adjustments.</t>
  </si>
  <si>
    <r>
      <t xml:space="preserve">Loans adjusted for exchange rate movements </t>
    </r>
    <r>
      <rPr>
        <vertAlign val="superscript"/>
        <sz val="6.5"/>
        <color indexed="60"/>
        <rFont val="Arial"/>
        <family val="2"/>
      </rPr>
      <t>2)</t>
    </r>
  </si>
  <si>
    <t>5)  Overall loans include all credits extended to Norwegian customers by domestic commercial and savings banks, state banks, insurance companies, finance companies and foreign institutions, as well as bonds and commercial paper. Excluding loans to financial institutions, central government and social security services.</t>
  </si>
  <si>
    <t>3.3</t>
  </si>
  <si>
    <t>2Q14</t>
  </si>
  <si>
    <r>
      <t xml:space="preserve">Large corporates and international customers </t>
    </r>
    <r>
      <rPr>
        <vertAlign val="superscript"/>
        <sz val="6.5"/>
        <rFont val="Arial"/>
        <family val="2"/>
      </rPr>
      <t>2)</t>
    </r>
  </si>
  <si>
    <t>30 June 2014</t>
  </si>
  <si>
    <t>As at 30 June 2014</t>
  </si>
  <si>
    <t>Average balance sheet items in NOK billion:</t>
  </si>
  <si>
    <t>Key figures in per cent:</t>
  </si>
  <si>
    <r>
      <t>Allocated capital</t>
    </r>
    <r>
      <rPr>
        <vertAlign val="superscript"/>
        <sz val="6.5"/>
        <color indexed="60"/>
        <rFont val="Arial"/>
        <family val="2"/>
      </rPr>
      <t xml:space="preserve"> 1)</t>
    </r>
  </si>
  <si>
    <r>
      <t xml:space="preserve">Allocated capital </t>
    </r>
    <r>
      <rPr>
        <vertAlign val="superscript"/>
        <sz val="6.5"/>
        <color indexed="60"/>
        <rFont val="Arial"/>
        <family val="2"/>
      </rPr>
      <t>1)</t>
    </r>
  </si>
  <si>
    <t>Cost/income ratio</t>
  </si>
  <si>
    <r>
      <t xml:space="preserve">Return on allocated capital, annualised </t>
    </r>
    <r>
      <rPr>
        <vertAlign val="superscript"/>
        <sz val="6.5"/>
        <color indexed="60"/>
        <rFont val="Arial"/>
        <family val="2"/>
      </rPr>
      <t>1)</t>
    </r>
  </si>
  <si>
    <t>Ratio of deposits to loans</t>
  </si>
  <si>
    <t>Quarterly development in average interest rate spreads (graphs)</t>
  </si>
  <si>
    <t>Net non-performing and net doubtful loans and guarantees (graph)</t>
  </si>
  <si>
    <t>Net non-performing and net doubtful loans and guarantees for principal customer groups (graph)</t>
  </si>
  <si>
    <t>Redemption profile (table and graph)</t>
  </si>
  <si>
    <t>Retail market and Corporate market (graphs)</t>
  </si>
  <si>
    <t>Ownership according to investor category (graph)</t>
  </si>
  <si>
    <t>Government net financial liabilities (graph)</t>
  </si>
  <si>
    <t>GDP growth mainland Norway and unemployment rate (graph)</t>
  </si>
  <si>
    <t>Composition of GDP (graph)</t>
  </si>
  <si>
    <t>Composition of exports (graph)</t>
  </si>
  <si>
    <t>Credit market, 12 month percentage growth (graph)</t>
  </si>
  <si>
    <t>Deposit market, 12 month percentage growth (graph)</t>
  </si>
  <si>
    <t>House prices (graph)</t>
  </si>
  <si>
    <t>Household debt burden and interest burden (graph)</t>
  </si>
  <si>
    <r>
      <t xml:space="preserve">IT operating expenses </t>
    </r>
    <r>
      <rPr>
        <vertAlign val="superscript"/>
        <sz val="6.5"/>
        <rFont val="Arial"/>
        <family val="2"/>
      </rPr>
      <t>1)</t>
    </r>
  </si>
  <si>
    <t>Depreciation</t>
  </si>
  <si>
    <t>Total IT operating expenses</t>
  </si>
  <si>
    <t>Systems development expenses</t>
  </si>
  <si>
    <r>
      <t xml:space="preserve">Impairment </t>
    </r>
    <r>
      <rPr>
        <vertAlign val="superscript"/>
        <sz val="6.5"/>
        <rFont val="Arial"/>
        <family val="2"/>
      </rPr>
      <t>2)</t>
    </r>
  </si>
  <si>
    <t>Total systems development expenses</t>
  </si>
  <si>
    <t>Capitalised systems development expenses</t>
  </si>
  <si>
    <t>2)  Including impairment of systems development in the Baltics totalling NOK 500 million in the fourth quarter of 2013.</t>
  </si>
  <si>
    <t>1.3.1  Net other operating income (continued)</t>
  </si>
  <si>
    <t>1.6.1  Impairment of loans and guarantees per segment (continued)</t>
  </si>
  <si>
    <t>2.8.4  DNB Livsforsikring Group - Financial performance (continued)</t>
  </si>
  <si>
    <t>1)  Early termination of a contract related to IT operations in the Baltics represented to NOK 148 million in the third quarter of 2013.</t>
  </si>
  <si>
    <t>Hotels and accomo-dation</t>
  </si>
  <si>
    <t>Other manu-facturing industries</t>
  </si>
  <si>
    <t>Forestry/ pulp and paper</t>
  </si>
  <si>
    <t>31 March 2013</t>
  </si>
  <si>
    <t>30 June 2013</t>
  </si>
  <si>
    <t>30 Sept. 2013</t>
  </si>
  <si>
    <t>31 Dec. 2013</t>
  </si>
  <si>
    <t>Leasing of warehouse/ logistics/ multi-purpose buildings</t>
  </si>
  <si>
    <t>Eastern Norway excl. Oslo/ Akershus</t>
  </si>
  <si>
    <t>Central/ Northern Norway</t>
  </si>
  <si>
    <t>Oslo/ Akershus</t>
  </si>
  <si>
    <t>1)  Based on DNB's risk classification system. The volumes represent the expected outstanding amount in the event of default. PD = probability of default.</t>
  </si>
  <si>
    <t xml:space="preserve">1)  Including net non-performing and net doubtful loans and guarantees.  </t>
  </si>
  <si>
    <r>
      <t xml:space="preserve">1.8.1  Exposure at default by customer segments as defined in DNB's management reporting </t>
    </r>
    <r>
      <rPr>
        <b/>
        <u/>
        <vertAlign val="superscript"/>
        <sz val="12"/>
        <color theme="5"/>
        <rFont val="Arial"/>
        <family val="2"/>
      </rPr>
      <t>1) 2)</t>
    </r>
  </si>
  <si>
    <r>
      <t xml:space="preserve">1.8.2  Risk classification of portfolio </t>
    </r>
    <r>
      <rPr>
        <b/>
        <u/>
        <vertAlign val="superscript"/>
        <sz val="12"/>
        <color theme="5"/>
        <rFont val="Arial"/>
        <family val="2"/>
      </rPr>
      <t>1)</t>
    </r>
  </si>
  <si>
    <t>Total Personal customers</t>
  </si>
  <si>
    <t>Total Small and medium-sized enterprises</t>
  </si>
  <si>
    <r>
      <t xml:space="preserve">Total Large corporates and international customers </t>
    </r>
    <r>
      <rPr>
        <vertAlign val="superscript"/>
        <sz val="6.5"/>
        <rFont val="Arial"/>
        <family val="2"/>
      </rPr>
      <t>2)</t>
    </r>
  </si>
  <si>
    <t>Total risk classification of portfolio - DNB Group</t>
  </si>
  <si>
    <t>2)  The international portfolio comprises business recorded outside Norway.</t>
  </si>
  <si>
    <t>Exposure at default according to sector</t>
  </si>
  <si>
    <r>
      <t xml:space="preserve">Risk classification of portfolio </t>
    </r>
    <r>
      <rPr>
        <b/>
        <vertAlign val="superscript"/>
        <sz val="8"/>
        <color theme="5"/>
        <rFont val="Arial"/>
        <family val="2"/>
      </rPr>
      <t>1)</t>
    </r>
  </si>
  <si>
    <r>
      <t xml:space="preserve">2.3.2  SME - Risk classification of portfolio </t>
    </r>
    <r>
      <rPr>
        <b/>
        <vertAlign val="superscript"/>
        <sz val="8"/>
        <color theme="5"/>
        <rFont val="Arial"/>
        <family val="2"/>
      </rPr>
      <t>1)</t>
    </r>
  </si>
  <si>
    <r>
      <t xml:space="preserve">2.4.2  LCI - Risk classification of portfolio </t>
    </r>
    <r>
      <rPr>
        <b/>
        <vertAlign val="superscript"/>
        <sz val="8"/>
        <color theme="5"/>
        <rFont val="Arial"/>
        <family val="2"/>
      </rPr>
      <t>1)</t>
    </r>
  </si>
  <si>
    <t>2.4.4  LCI - Average volumes</t>
  </si>
  <si>
    <t>2.4.6  LCI - Nordic Corporates Division</t>
  </si>
  <si>
    <t>2.4.7  LCI - International Corporates Division</t>
  </si>
  <si>
    <t>2.4.8 LCI - Energy Division</t>
  </si>
  <si>
    <t>2.4.9  LCI - Shipping, Offshore and Logistics Division</t>
  </si>
  <si>
    <t>*)  Development in loan to value</t>
  </si>
  <si>
    <r>
      <t xml:space="preserve">2.2.2  Personal customers - Risk classification of portfolio </t>
    </r>
    <r>
      <rPr>
        <b/>
        <vertAlign val="superscript"/>
        <sz val="8"/>
        <color theme="5"/>
        <rFont val="Arial"/>
        <family val="2"/>
      </rPr>
      <t>1)</t>
    </r>
  </si>
  <si>
    <r>
      <t xml:space="preserve">2.2.6  Personal customers - Distribution of loan to value </t>
    </r>
    <r>
      <rPr>
        <b/>
        <u/>
        <vertAlign val="superscript"/>
        <sz val="12"/>
        <color indexed="25"/>
        <rFont val="Arial"/>
        <family val="2"/>
      </rPr>
      <t>1)</t>
    </r>
  </si>
  <si>
    <r>
      <t xml:space="preserve">2.2.7  DNB Boligkreditt - Average mortgage lending - volumes and spreads </t>
    </r>
    <r>
      <rPr>
        <b/>
        <u/>
        <vertAlign val="superscript"/>
        <sz val="12"/>
        <color indexed="25"/>
        <rFont val="Arial"/>
        <family val="2"/>
      </rPr>
      <t>1)</t>
    </r>
  </si>
  <si>
    <t>2.2.8  DNB Eiendom - Residential real estate broking in Norway</t>
  </si>
  <si>
    <r>
      <t xml:space="preserve">1.8.3  Risk classification of portfolio - DNB Group </t>
    </r>
    <r>
      <rPr>
        <b/>
        <u/>
        <vertAlign val="superscript"/>
        <sz val="12"/>
        <color theme="5"/>
        <rFont val="Arial"/>
        <family val="2"/>
      </rPr>
      <t>1) *)</t>
    </r>
  </si>
  <si>
    <r>
      <t xml:space="preserve">Exposure at default, breakdown of commercial real estate exposure </t>
    </r>
    <r>
      <rPr>
        <b/>
        <vertAlign val="superscript"/>
        <sz val="10"/>
        <color theme="5"/>
        <rFont val="Arial"/>
        <family val="2"/>
      </rPr>
      <t>1) 2)</t>
    </r>
  </si>
  <si>
    <r>
      <t xml:space="preserve">Exposure at default, geographic distribution of commercial real estate exposure </t>
    </r>
    <r>
      <rPr>
        <b/>
        <vertAlign val="superscript"/>
        <sz val="10"/>
        <color theme="5"/>
        <rFont val="Arial"/>
        <family val="2"/>
      </rPr>
      <t>1) 2)</t>
    </r>
  </si>
  <si>
    <r>
      <t xml:space="preserve">1.8.4  Segment areas - exposure at default according to sector </t>
    </r>
    <r>
      <rPr>
        <b/>
        <u/>
        <vertAlign val="superscript"/>
        <sz val="12"/>
        <color theme="5"/>
        <rFont val="Arial"/>
        <family val="2"/>
      </rPr>
      <t>1) 2)</t>
    </r>
  </si>
  <si>
    <r>
      <t xml:space="preserve">1.8.5  Exposure at default, breakdown of commercial real estate 
exposure </t>
    </r>
    <r>
      <rPr>
        <b/>
        <u/>
        <vertAlign val="superscript"/>
        <sz val="12"/>
        <color theme="5"/>
        <rFont val="Arial"/>
        <family val="2"/>
      </rPr>
      <t>1) 2)</t>
    </r>
  </si>
  <si>
    <r>
      <t xml:space="preserve">1.8.6  Exposure at default, geographic distribution of commercial real estate exposure </t>
    </r>
    <r>
      <rPr>
        <b/>
        <u/>
        <vertAlign val="superscript"/>
        <sz val="12"/>
        <color theme="5"/>
        <rFont val="Arial"/>
        <family val="2"/>
      </rPr>
      <t>1) 2)</t>
    </r>
  </si>
  <si>
    <r>
      <t xml:space="preserve">1.8.7  Sub-segments in Large corporates and international customers - exposure at default according to sector </t>
    </r>
    <r>
      <rPr>
        <b/>
        <u/>
        <vertAlign val="superscript"/>
        <sz val="12"/>
        <color theme="5"/>
        <rFont val="Arial"/>
        <family val="2"/>
      </rPr>
      <t>1)</t>
    </r>
  </si>
  <si>
    <r>
      <t xml:space="preserve">1.8.8  Sub-segments in Large corporates and international customers - risk classification of portfolio </t>
    </r>
    <r>
      <rPr>
        <b/>
        <u/>
        <vertAlign val="superscript"/>
        <sz val="12"/>
        <color theme="5"/>
        <rFont val="Arial"/>
        <family val="2"/>
      </rPr>
      <t>1)</t>
    </r>
  </si>
  <si>
    <r>
      <t xml:space="preserve">1.8.9  DNB's risk classification </t>
    </r>
    <r>
      <rPr>
        <b/>
        <u/>
        <vertAlign val="superscript"/>
        <sz val="12"/>
        <color indexed="25"/>
        <rFont val="Arial"/>
        <family val="2"/>
      </rPr>
      <t>1)</t>
    </r>
  </si>
  <si>
    <t>Exposure at default by customer segments as defined in DNB's management reporting</t>
  </si>
  <si>
    <t>8.10</t>
  </si>
  <si>
    <t>Risk classification of portfolio - DNB Group</t>
  </si>
  <si>
    <t>2.7</t>
  </si>
  <si>
    <t>2.8</t>
  </si>
  <si>
    <t>3.4</t>
  </si>
  <si>
    <t>4.6</t>
  </si>
  <si>
    <t>4.7</t>
  </si>
  <si>
    <t>4.8</t>
  </si>
  <si>
    <t>4.9</t>
  </si>
  <si>
    <t>4.10</t>
  </si>
  <si>
    <t>International Corporates Division:</t>
  </si>
  <si>
    <t>Nordic Corporates Division:</t>
  </si>
  <si>
    <t>Energy Division:</t>
  </si>
  <si>
    <t>Shipping, Offshore and Logistics Division (SOL):</t>
  </si>
  <si>
    <t>Risk classification of portfolio according to sub-segments in SOL:</t>
  </si>
  <si>
    <t>Tanker segment</t>
  </si>
  <si>
    <t>Dry bulk segment</t>
  </si>
  <si>
    <t>Container segment</t>
  </si>
  <si>
    <t>Remaining segments</t>
  </si>
  <si>
    <t>Contents chapter 2 - Segmental reporting (continued)</t>
  </si>
  <si>
    <t>Amounts in NOK thousand</t>
  </si>
  <si>
    <t>30 April</t>
  </si>
  <si>
    <t>2)  Stable outlook.</t>
  </si>
  <si>
    <r>
      <t>A1</t>
    </r>
    <r>
      <rPr>
        <vertAlign val="superscript"/>
        <sz val="6.5"/>
        <color indexed="60"/>
        <rFont val="Arial"/>
        <family val="2"/>
      </rPr>
      <t xml:space="preserve"> 2)</t>
    </r>
  </si>
  <si>
    <r>
      <t>A+</t>
    </r>
    <r>
      <rPr>
        <vertAlign val="superscript"/>
        <sz val="6.5"/>
        <rFont val="Arial"/>
        <family val="2"/>
      </rPr>
      <t xml:space="preserve"> 2)</t>
    </r>
  </si>
  <si>
    <r>
      <t>AA</t>
    </r>
    <r>
      <rPr>
        <vertAlign val="superscript"/>
        <sz val="6.5"/>
        <rFont val="Arial"/>
        <family val="2"/>
      </rPr>
      <t xml:space="preserve"> 2)</t>
    </r>
  </si>
  <si>
    <t>-</t>
  </si>
  <si>
    <r>
      <t xml:space="preserve">*) of which international portfolio </t>
    </r>
    <r>
      <rPr>
        <b/>
        <vertAlign val="superscript"/>
        <sz val="10"/>
        <color theme="5"/>
        <rFont val="Arial"/>
        <family val="2"/>
      </rPr>
      <t>1) 2)</t>
    </r>
  </si>
  <si>
    <r>
      <t xml:space="preserve">*) of which commercial real estate </t>
    </r>
    <r>
      <rPr>
        <b/>
        <vertAlign val="superscript"/>
        <sz val="10"/>
        <color theme="5"/>
        <rFont val="Arial"/>
        <family val="2"/>
      </rPr>
      <t>1)</t>
    </r>
  </si>
  <si>
    <t>1)  For more details, see table 1.1.4.</t>
  </si>
  <si>
    <t>Perpetual subordinated loan capital securities</t>
  </si>
  <si>
    <r>
      <t>Provisions for higher life expectancy, group pension</t>
    </r>
    <r>
      <rPr>
        <vertAlign val="superscript"/>
        <sz val="6.5"/>
        <color indexed="60"/>
        <rFont val="Arial"/>
        <family val="2"/>
      </rPr>
      <t xml:space="preserve"> 2)</t>
    </r>
  </si>
  <si>
    <t>2)  In consequence of the upward adjustment of life expectancy assumptions, it will be necessary to strengthen the premium reserve for group pensions. It will be possible to use returns in excess of the guaranteed rate of return to cover the required increase in reserves. However, it will not be possible to use excess returns on one contract to strengthen reserves on other contracts. The effects of not applying the solidarity principle have been reflected in the accounts for the second quarter of 2014, resulting in a reallocation between provisions for higher life expectancy and allocations to policyholders.</t>
  </si>
  <si>
    <t>Retail store facility building loans</t>
  </si>
  <si>
    <t>Hotel building loans</t>
  </si>
  <si>
    <t>Shopping centre building loans</t>
  </si>
  <si>
    <t>Office premises building loans</t>
  </si>
  <si>
    <t>Deposits adjusted for exchange rate movements</t>
  </si>
  <si>
    <t>Financial calendar 2015</t>
  </si>
  <si>
    <t>Preliminary results 2014 and fourth quarter 2014</t>
  </si>
  <si>
    <t>First quarter 2015</t>
  </si>
  <si>
    <t>Second quarter 2015</t>
  </si>
  <si>
    <t>Third quarter 2015</t>
  </si>
  <si>
    <t>5 February</t>
  </si>
  <si>
    <t>23 April</t>
  </si>
  <si>
    <t>22 October</t>
  </si>
  <si>
    <t>3Q14</t>
  </si>
  <si>
    <t>Changes from 2Q14</t>
  </si>
  <si>
    <t>Changes from 1Q14</t>
  </si>
  <si>
    <t>30 Sept. 2014</t>
  </si>
  <si>
    <t>As at 30 September 2014</t>
  </si>
  <si>
    <r>
      <t xml:space="preserve">A+ </t>
    </r>
    <r>
      <rPr>
        <vertAlign val="superscript"/>
        <sz val="6.5"/>
        <color indexed="60"/>
        <rFont val="Arial"/>
        <family val="2"/>
      </rPr>
      <t>2)</t>
    </r>
  </si>
  <si>
    <r>
      <t xml:space="preserve">AA </t>
    </r>
    <r>
      <rPr>
        <vertAlign val="superscript"/>
        <sz val="6.5"/>
        <color indexed="60"/>
        <rFont val="Arial"/>
        <family val="2"/>
      </rPr>
      <t>2)</t>
    </r>
  </si>
  <si>
    <t>Total equity for capital adequacy purpose</t>
  </si>
  <si>
    <t>Merete Stigen, head of Group Financial Reporting</t>
  </si>
  <si>
    <t>Fax Investor Relations: +47 2248 1994</t>
  </si>
  <si>
    <r>
      <t xml:space="preserve">Depreciation and impairment of fixed and intangible assets </t>
    </r>
    <r>
      <rPr>
        <vertAlign val="superscript"/>
        <sz val="6.5"/>
        <rFont val="Arial"/>
        <family val="2"/>
      </rPr>
      <t xml:space="preserve">6) </t>
    </r>
  </si>
  <si>
    <t>Total depreciation and impairment of fixed and intangible assets</t>
  </si>
  <si>
    <t>1)  The provision ratio includes individual and collective impairment as a percentage of gross non-performing and gross doubtful loans and guarantees.</t>
  </si>
  <si>
    <t>1)  The provision ratio includes individual and collective impairment as a percentage of gross impaired loans and guarantees subject to individual impairment.</t>
  </si>
  <si>
    <t>3)  For a breakdown of the different customer segments, see next page.</t>
  </si>
  <si>
    <t>2)  For a breakdown into sub-segments, see table 1.8.8.</t>
  </si>
  <si>
    <t>3)  For a breakdown into sub-segments, see table 1.8.7.</t>
  </si>
  <si>
    <t>1)  The Group's exposure to the PIIGS countries through its international bond portfolio mainly comprises residential mortgage-backed securities (RMBS). The portfolio includes no investments in Treasury bonds.</t>
  </si>
  <si>
    <t>Net risk-weighted volume, insurance</t>
  </si>
  <si>
    <t>Common equity Tier 1 capital ratio, transitional rules (%)</t>
  </si>
  <si>
    <t>Common equity Tier 1 capital ratio, full IRB (%)</t>
  </si>
  <si>
    <t>Common equity Tier 1 capital ratio, Basel III (%)</t>
  </si>
  <si>
    <t>risk</t>
  </si>
  <si>
    <t>Common equity Tier 1 capital ratio, transitional rules, excluding 50 per cent of profit for the period (%)</t>
  </si>
  <si>
    <t xml:space="preserve">2)  Group units include IT and Operations, HR (Human Resources), Group Finance including Group Treasury, Risk Management, Corporate Communications, the partially owned company Eksportfinans, investments in IT infrastructure and shareholder-related costs. In addition, Group units include that part of the Group’s equity that is not allocated to the segments. Profits from repossessed operations which are fully consolidated in the DNB Group are presented net under ”Profit from repossessed operations” in the internal reporting of segments. The acquired companies are included in Group units. </t>
  </si>
  <si>
    <t>Income from equity investments</t>
  </si>
  <si>
    <t xml:space="preserve">Share of group income </t>
  </si>
  <si>
    <t>Share of net group loans to customers</t>
  </si>
  <si>
    <t>4)  The provision ratio includes individual and collective impairment as a percentage of gross non-performing and gross doubtful loans and guarantees.</t>
  </si>
  <si>
    <t>Shipping, Offshore and Logistics Division</t>
  </si>
  <si>
    <r>
      <t xml:space="preserve">2.4.10  LCI - Risk classification of portfolio according to sub-segments in the Shipping, Offshore and Logistics Division (SOL) </t>
    </r>
    <r>
      <rPr>
        <b/>
        <u/>
        <vertAlign val="superscript"/>
        <sz val="12"/>
        <color theme="5"/>
        <rFont val="Arial"/>
        <family val="2"/>
      </rPr>
      <t>1)</t>
    </r>
  </si>
  <si>
    <t>Impairment losses on loans and guarantees</t>
  </si>
  <si>
    <r>
      <rPr>
        <b/>
        <sz val="7.5"/>
        <color indexed="60"/>
        <rFont val="Arial"/>
        <family val="2"/>
      </rPr>
      <t xml:space="preserve">I  </t>
    </r>
    <r>
      <rPr>
        <sz val="6.5"/>
        <color indexed="60"/>
        <rFont val="Arial"/>
        <family val="2"/>
      </rPr>
      <t>Pre-tax operating profit - traditional pension products</t>
    </r>
  </si>
  <si>
    <r>
      <rPr>
        <b/>
        <sz val="7.5"/>
        <color indexed="60"/>
        <rFont val="Arial"/>
        <family val="2"/>
      </rPr>
      <t xml:space="preserve">II  </t>
    </r>
    <r>
      <rPr>
        <sz val="6.5"/>
        <color indexed="60"/>
        <rFont val="Arial"/>
        <family val="2"/>
      </rPr>
      <t>Pre-tax operating profit - new pension products</t>
    </r>
  </si>
  <si>
    <t>2.8.5  Reconciliation of the DNB Livsforsikring Group's and the DNB Group's financial statements</t>
  </si>
  <si>
    <t xml:space="preserve">Common portfolio </t>
  </si>
  <si>
    <t>New pension products</t>
  </si>
  <si>
    <t>Solvency margin capital exceeding the minimum requirement</t>
  </si>
  <si>
    <t>Solvency margin capital in per cent of the solvency margin capital requirement (%)</t>
  </si>
  <si>
    <r>
      <t xml:space="preserve">Assets under management - net inflow </t>
    </r>
    <r>
      <rPr>
        <b/>
        <vertAlign val="superscript"/>
        <sz val="6.5"/>
        <rFont val="Arial"/>
        <family val="2"/>
      </rPr>
      <t>*)</t>
    </r>
    <r>
      <rPr>
        <b/>
        <sz val="6.5"/>
        <rFont val="Arial"/>
        <family val="2"/>
      </rPr>
      <t xml:space="preserve">
Changes from previous quarters (NOK million)</t>
    </r>
  </si>
  <si>
    <t>Premium reserve</t>
  </si>
  <si>
    <t>Claims reserve</t>
  </si>
  <si>
    <t>financial assets, customers bearing the risk</t>
  </si>
  <si>
    <t>Mobile banking and SMS services</t>
  </si>
  <si>
    <t>DNB Savings Bank Foundation</t>
  </si>
  <si>
    <t>385 199 square kilometres</t>
  </si>
  <si>
    <t>1)  Collateralisation in excess of the regulatory minimum. Uncommitted, rating-supportive overcollateralisation forms part of this volume.</t>
  </si>
  <si>
    <t>1,8</t>
  </si>
  <si>
    <t>Pension expenses</t>
  </si>
  <si>
    <t>Due to transitional rules, the minimum capital adequacy requirements cannot be reduced below 80 per cent of the corresponding figure calculated according to the Basel I regulations.</t>
  </si>
  <si>
    <t>1)  Allocated capital corresponds to the segment's share of the recorded equity in DNB Livsforsikring. Capital is allocated to the various product areas based on estimated capital requirements according to Solvency II.</t>
  </si>
  <si>
    <r>
      <t xml:space="preserve">2.2.5  Personal customers - Residential mortgages, distribution of loans according to collateral value </t>
    </r>
    <r>
      <rPr>
        <b/>
        <u/>
        <vertAlign val="superscript"/>
        <sz val="12"/>
        <color indexed="25"/>
        <rFont val="Arial"/>
        <family val="2"/>
      </rPr>
      <t>1) 2)</t>
    </r>
  </si>
  <si>
    <t xml:space="preserve"> 2013</t>
  </si>
  <si>
    <t>Credit value adjustment risk (CVA)</t>
  </si>
  <si>
    <r>
      <t xml:space="preserve">Total non-performing and doubtful
  loans and guarantees </t>
    </r>
    <r>
      <rPr>
        <b/>
        <vertAlign val="superscript"/>
        <sz val="6.5"/>
        <rFont val="Arial"/>
        <family val="2"/>
      </rPr>
      <t>*)</t>
    </r>
  </si>
  <si>
    <t>Source: Real Estate Norway, Finn.no, Eiendomsverdi AS and Statistics Norway</t>
  </si>
  <si>
    <t>Unallocated IT and Operations expenses</t>
  </si>
  <si>
    <t xml:space="preserve">Credit institutions </t>
  </si>
  <si>
    <t>4 international representative offices</t>
  </si>
  <si>
    <t>Adjustments for unrealised losses/(gains) arising from the institution's own credit risk related to derivative liabilities</t>
  </si>
  <si>
    <t>2)  This table will be phased out, as it shows mortgage drawn-downs according to product codes that are no longer in use, i.e. mortgages within 60 per cent, between 60 and 80 per cent and above 80 per cent of collateral value. Hereafter, only the table in item 2.2.6 will be updated, while the table in item 2.2.5 will show figures prior to the second quarter of 2014.</t>
  </si>
  <si>
    <t>Tier 1 capital ratio, Basel III (%)</t>
  </si>
  <si>
    <t>Capital ratio, Basel III (%)</t>
  </si>
  <si>
    <t>Risk-weighted volume, Basel III</t>
  </si>
  <si>
    <t>Minimum capital requirement, Basel III</t>
  </si>
  <si>
    <r>
      <t xml:space="preserve">Personal Banking Norway </t>
    </r>
    <r>
      <rPr>
        <vertAlign val="superscript"/>
        <sz val="6.5"/>
        <color indexed="60"/>
        <rFont val="Arial"/>
        <family val="2"/>
      </rPr>
      <t xml:space="preserve">1) </t>
    </r>
  </si>
  <si>
    <r>
      <t xml:space="preserve">Large Corporates and International </t>
    </r>
    <r>
      <rPr>
        <vertAlign val="superscript"/>
        <sz val="6.5"/>
        <color indexed="60"/>
        <rFont val="Arial"/>
        <family val="2"/>
      </rPr>
      <t>2)</t>
    </r>
  </si>
  <si>
    <r>
      <t xml:space="preserve">Wealth Management </t>
    </r>
    <r>
      <rPr>
        <vertAlign val="superscript"/>
        <sz val="6.5"/>
        <color indexed="60"/>
        <rFont val="Arial"/>
        <family val="2"/>
      </rPr>
      <t>3)</t>
    </r>
  </si>
  <si>
    <r>
      <t xml:space="preserve">Products </t>
    </r>
    <r>
      <rPr>
        <vertAlign val="superscript"/>
        <sz val="6.5"/>
        <color indexed="60"/>
        <rFont val="Arial"/>
        <family val="2"/>
      </rPr>
      <t>3)</t>
    </r>
  </si>
  <si>
    <r>
      <t xml:space="preserve">IT and Operations </t>
    </r>
    <r>
      <rPr>
        <vertAlign val="superscript"/>
        <sz val="6.5"/>
        <color indexed="60"/>
        <rFont val="Arial"/>
        <family val="2"/>
      </rPr>
      <t>3)</t>
    </r>
  </si>
  <si>
    <r>
      <t xml:space="preserve">Other entities </t>
    </r>
    <r>
      <rPr>
        <vertAlign val="superscript"/>
        <sz val="6.5"/>
        <color indexed="60"/>
        <rFont val="Arial"/>
        <family val="2"/>
      </rPr>
      <t>3)</t>
    </r>
  </si>
  <si>
    <t xml:space="preserve"> - administration income</t>
  </si>
  <si>
    <t xml:space="preserve"> - upfront pricing</t>
  </si>
  <si>
    <t>Defined benefit:</t>
  </si>
  <si>
    <t>Paid-up policies:</t>
  </si>
  <si>
    <t>Previously established individual products:</t>
  </si>
  <si>
    <t>Public market:</t>
  </si>
  <si>
    <t>*)  Details on commisions and fee income etc. for product groups</t>
  </si>
  <si>
    <t>CET1 capital ratio, future Basel III estimate (%)</t>
  </si>
  <si>
    <t>Total capital requirements according to Basel III</t>
  </si>
  <si>
    <r>
      <t>EUR</t>
    </r>
    <r>
      <rPr>
        <vertAlign val="superscript"/>
        <sz val="6.5"/>
        <color indexed="60"/>
        <rFont val="Arial"/>
        <family val="2"/>
      </rPr>
      <t xml:space="preserve"> 1)</t>
    </r>
  </si>
  <si>
    <r>
      <t xml:space="preserve">Expected losses exceeding actual losses,
IRB portfolios </t>
    </r>
    <r>
      <rPr>
        <vertAlign val="superscript"/>
        <sz val="6.5"/>
        <color indexed="60"/>
        <rFont val="Arial"/>
        <family val="2"/>
      </rPr>
      <t>2)</t>
    </r>
  </si>
  <si>
    <t xml:space="preserve">1)  Changes in the reporting templates and underlying small net outflows in euro caused a temporary large fall in the LCR for euros. </t>
  </si>
  <si>
    <t>Total commisions and fee income etc.</t>
  </si>
  <si>
    <t>Equity and non-interest bearing items/Allocated capital</t>
  </si>
  <si>
    <r>
      <t xml:space="preserve">Commission and fee expenses etc. </t>
    </r>
    <r>
      <rPr>
        <vertAlign val="superscript"/>
        <sz val="6.5"/>
        <color indexed="60"/>
        <rFont val="Arial"/>
        <family val="2"/>
      </rPr>
      <t>**)</t>
    </r>
  </si>
  <si>
    <t>Total commission and fee expenses etc.</t>
  </si>
  <si>
    <t>Commisions and fee income etc. excl. DNB Pensjonstjenester</t>
  </si>
  <si>
    <r>
      <t xml:space="preserve">Income DNB Pensjonstjenester </t>
    </r>
    <r>
      <rPr>
        <vertAlign val="superscript"/>
        <sz val="6.5"/>
        <color indexed="60"/>
        <rFont val="Arial"/>
        <family val="2"/>
      </rPr>
      <t>1)</t>
    </r>
  </si>
  <si>
    <t>2.8.5  Reconciliation of the DNB Livsforsikring Group's and the DNB Group's financial statements (continued)</t>
  </si>
  <si>
    <r>
      <t xml:space="preserve">Commission and fee income etc. </t>
    </r>
    <r>
      <rPr>
        <vertAlign val="superscript"/>
        <sz val="6.5"/>
        <color indexed="60"/>
        <rFont val="Arial"/>
        <family val="2"/>
      </rPr>
      <t>*)</t>
    </r>
  </si>
  <si>
    <t xml:space="preserve">Basel III </t>
  </si>
  <si>
    <t xml:space="preserve">The majority of the credit portfolios are reported according to the IRB approach. However, some portfolios are still subject to final IRB approval from Finanstilsynet. These are banks and financial institutions (DNB Bank) and large corporate clients rated by simulation models (DNB Bank). </t>
  </si>
  <si>
    <t>Defined benefit</t>
  </si>
  <si>
    <t>Paid-up policies, build-up of reserves completed</t>
  </si>
  <si>
    <t>Paid-up policies, build-up of reserves in progress</t>
  </si>
  <si>
    <r>
      <t>Allocations to policyholders, products with guaranteed returns</t>
    </r>
    <r>
      <rPr>
        <vertAlign val="superscript"/>
        <sz val="6.5"/>
        <color indexed="60"/>
        <rFont val="Arial"/>
        <family val="2"/>
      </rPr>
      <t>2)</t>
    </r>
  </si>
  <si>
    <t>1)  As a result of adaptations to CRD IV/CRR, only deferred tax assets that are not due to temporary differences will be deducted from common equity 
Tier 1 capital as of 30 September 2014.</t>
  </si>
  <si>
    <t>2)  As a result of adaptations to CRD IV/CRR,  the entire amount will be deducted from common equity Tier 1 capital as of 30 September 2014. Up until 30 September 2014, 50 per cent of the amount was deducted from common equity Tier 1 capital and 50 per cent from Tier 1 capital.</t>
  </si>
  <si>
    <t>1)  Common equity Tier 1 capital includes 50 per cent of interim profits in all quarters, apart from the Leverage Ratio figures. Annual  figures are exclusive of dividend payments.</t>
  </si>
  <si>
    <t>Common equity Tier 1 capital ratio, CRD IV from third quarter  (graphs)</t>
  </si>
  <si>
    <r>
      <t xml:space="preserve">1Q13 </t>
    </r>
    <r>
      <rPr>
        <vertAlign val="superscript"/>
        <sz val="6.5"/>
        <color indexed="60"/>
        <rFont val="Arial"/>
        <family val="2"/>
      </rPr>
      <t>2)</t>
    </r>
  </si>
  <si>
    <t>**)  Details on commission and fee expenses etc. for product groups</t>
  </si>
  <si>
    <t>4Q14</t>
  </si>
  <si>
    <t>Changes from 3Q14</t>
  </si>
  <si>
    <t>31 Dec. 2014</t>
  </si>
  <si>
    <t>As at 31 December 2014</t>
  </si>
  <si>
    <t>1)  Included under "Net financial and risk result from DNB Livsforsikring Group" prior to 2Q14.</t>
  </si>
  <si>
    <t>Impairment losses for goodwill and capitalised systems development</t>
  </si>
  <si>
    <t>Reversal of provisions</t>
  </si>
  <si>
    <t>Properties and premises</t>
  </si>
  <si>
    <t>Other costs</t>
  </si>
  <si>
    <t>Fees</t>
  </si>
  <si>
    <t>87 branches in the Baltics</t>
  </si>
  <si>
    <t>Some 220 000 corporate customers in Norway</t>
  </si>
  <si>
    <t>About 1 400 in-store postal outlets</t>
  </si>
  <si>
    <t>Some 1 100 000 life and pension insurance customers in Norway</t>
  </si>
  <si>
    <t>Source: OECD Economic Outlook No. 96, November 2014</t>
  </si>
  <si>
    <t>4.1.2  Government net financial liabilities 2014</t>
  </si>
  <si>
    <t>F 2018</t>
  </si>
  <si>
    <t>Shipping portfolio - crude oil sector</t>
  </si>
  <si>
    <t>Shipping portfolio - dry bulk sector</t>
  </si>
  <si>
    <t>Shipping portfolio - container sector</t>
  </si>
  <si>
    <t>The oil segment portfolio - Oil and gas sector</t>
  </si>
  <si>
    <t>The oil segment portfolio - Offshore sector</t>
  </si>
  <si>
    <t>The oil segment portfolio - Oilfield services sector</t>
  </si>
  <si>
    <t>Net non-performing and net doubful commitments</t>
  </si>
  <si>
    <t>*) Breakdown into sub-segments in the</t>
  </si>
  <si>
    <t>Shipping, Offshore and Logistics Division:</t>
  </si>
  <si>
    <t>Total Shipping, Offshore and Logistics Division</t>
  </si>
  <si>
    <t>Total risk classification portfolio - Shipping, Offshore and Logistics Division</t>
  </si>
  <si>
    <t>Per-sonal cus-tomers</t>
  </si>
  <si>
    <t>SME</t>
  </si>
  <si>
    <t>LCI</t>
  </si>
  <si>
    <t xml:space="preserve">3)  Prior to 30 September 2013, Wealth Management, Products and IT and Operations were included in Other entities. </t>
  </si>
  <si>
    <t>Performance-based pay</t>
  </si>
  <si>
    <t>Term subordinated loan capital</t>
  </si>
  <si>
    <t>Breakdown into oil related segments</t>
  </si>
  <si>
    <r>
      <t xml:space="preserve">1.8.8  Sub-segments in Large corporates and international customers - risk classification 
of portfolio </t>
    </r>
    <r>
      <rPr>
        <b/>
        <u/>
        <vertAlign val="superscript"/>
        <sz val="10"/>
        <color theme="5"/>
        <rFont val="Arial"/>
        <family val="2"/>
      </rPr>
      <t>1)</t>
    </r>
    <r>
      <rPr>
        <b/>
        <u/>
        <sz val="10"/>
        <color theme="5"/>
        <rFont val="Arial"/>
        <family val="2"/>
      </rPr>
      <t xml:space="preserve"> (continued)</t>
    </r>
  </si>
  <si>
    <t>IT restructuring</t>
  </si>
  <si>
    <t>Investment in Nets Holding</t>
  </si>
  <si>
    <t>31 December 2014</t>
  </si>
  <si>
    <r>
      <t>Assets under management (NOK billion)</t>
    </r>
    <r>
      <rPr>
        <b/>
        <vertAlign val="superscript"/>
        <sz val="6.5"/>
        <rFont val="Arial"/>
        <family val="2"/>
      </rPr>
      <t xml:space="preserve"> 1)</t>
    </r>
  </si>
  <si>
    <r>
      <t>- of which DNB Livsforsikring Group</t>
    </r>
    <r>
      <rPr>
        <i/>
        <vertAlign val="superscript"/>
        <sz val="6.5"/>
        <color indexed="60"/>
        <rFont val="Arial"/>
        <family val="2"/>
      </rPr>
      <t xml:space="preserve"> 2)</t>
    </r>
  </si>
  <si>
    <t xml:space="preserve">1)  Assets under management and assets under operation at end of period. </t>
  </si>
  <si>
    <t>2)  Managed on behalf of the DNB Livsforsikring Group.</t>
  </si>
  <si>
    <t>As from the fourth quarter of 2014, it is assumed that properties will be sold and that deferred taxes will be calculated based on this assumption in the consolidated accounts. Comparable figures have been restated correspondingly.</t>
  </si>
  <si>
    <t>1)  In consequence of the restructuring process in DNB, sizeable provisions for restructuring costs were made in the second and third quarter of 2013. In addition, a reduction in pension commitments for employees who were granted severance packages was estimated, resulting in lower pension expenses. In the fourth quarter of 2014, a plan amendment was recorded for the pension scheme in the Norwegian Public Service Pension Fund, which reduced costs by NOK 93 million.</t>
  </si>
  <si>
    <t>Deposits adjusted for short-term money market investments and exchange rate movements</t>
  </si>
  <si>
    <t>3)  The increase as at 31 December 2013,  30 June 2014 and 31 December 2014 reflected higher repo trading volumes.</t>
  </si>
  <si>
    <r>
      <t xml:space="preserve">Transportation by sea and pipelines and vessel construction </t>
    </r>
    <r>
      <rPr>
        <vertAlign val="superscript"/>
        <sz val="6.5"/>
        <color indexed="60"/>
        <rFont val="Arial"/>
        <family val="2"/>
      </rPr>
      <t>2)</t>
    </r>
  </si>
  <si>
    <r>
      <t xml:space="preserve">Manufacturing </t>
    </r>
    <r>
      <rPr>
        <vertAlign val="superscript"/>
        <sz val="6.5"/>
        <color indexed="60"/>
        <rFont val="Arial"/>
        <family val="2"/>
      </rPr>
      <t>2)</t>
    </r>
  </si>
  <si>
    <r>
      <t xml:space="preserve">Oil and gas </t>
    </r>
    <r>
      <rPr>
        <vertAlign val="superscript"/>
        <sz val="6.5"/>
        <color indexed="60"/>
        <rFont val="Arial"/>
        <family val="2"/>
      </rPr>
      <t>2)</t>
    </r>
  </si>
  <si>
    <r>
      <t xml:space="preserve">Transportation and communication </t>
    </r>
    <r>
      <rPr>
        <vertAlign val="superscript"/>
        <sz val="6.5"/>
        <color indexed="60"/>
        <rFont val="Arial"/>
        <family val="2"/>
      </rPr>
      <t>2)</t>
    </r>
  </si>
  <si>
    <r>
      <t xml:space="preserve">Credit institutions </t>
    </r>
    <r>
      <rPr>
        <vertAlign val="superscript"/>
        <sz val="6.5"/>
        <color indexed="60"/>
        <rFont val="Arial"/>
        <family val="2"/>
      </rPr>
      <t>3)</t>
    </r>
  </si>
  <si>
    <t xml:space="preserve">Defined benefit </t>
  </si>
  <si>
    <r>
      <t xml:space="preserve">Total group pension </t>
    </r>
    <r>
      <rPr>
        <vertAlign val="superscript"/>
        <sz val="6.5"/>
        <color indexed="60"/>
        <rFont val="Arial"/>
        <family val="2"/>
      </rPr>
      <t>1) *)</t>
    </r>
  </si>
  <si>
    <t>2)  Average weights used by Swedish banks on corporate loans and loans secured by real estate.</t>
  </si>
  <si>
    <t>As at 31 March 2015</t>
  </si>
  <si>
    <r>
      <t>A+</t>
    </r>
    <r>
      <rPr>
        <b/>
        <vertAlign val="superscript"/>
        <sz val="6.5"/>
        <rFont val="Arial"/>
        <family val="2"/>
      </rPr>
      <t xml:space="preserve"> 2)</t>
    </r>
  </si>
  <si>
    <r>
      <t>AA</t>
    </r>
    <r>
      <rPr>
        <b/>
        <vertAlign val="superscript"/>
        <sz val="6.5"/>
        <rFont val="Arial"/>
        <family val="2"/>
      </rPr>
      <t xml:space="preserve"> 2)</t>
    </r>
  </si>
  <si>
    <t>1Q15</t>
  </si>
  <si>
    <t>2015</t>
  </si>
  <si>
    <t>Changes from 4Q14</t>
  </si>
  <si>
    <t>Percentage distribution as at 31 March 2015</t>
  </si>
  <si>
    <t>31 March 2015</t>
  </si>
  <si>
    <t>1.8.10  The Group's exposure to the PIIGS countries as at 31 March 2015</t>
  </si>
  <si>
    <t>31 Mach</t>
  </si>
  <si>
    <t>1.9.3  Redemption profile as at 31 March 2015</t>
  </si>
  <si>
    <t>1.9.4  Asset encumbrance as at 31 March 2015</t>
  </si>
  <si>
    <t>1.9.5  Additional assets available for secured funding as at 31 March 2015</t>
  </si>
  <si>
    <t>4Q14-1Q15</t>
  </si>
  <si>
    <t>1Q14-1Q15</t>
  </si>
  <si>
    <t>2.2.3  Personal customers - Exposure at default according to sector as at 31 March 2015</t>
  </si>
  <si>
    <t>2.3.3  SME - Exposure at default according to sector as at 31 March 2015</t>
  </si>
  <si>
    <t>2.4.3  LCI - Exposure at default according to sector as at 31 March 2015</t>
  </si>
  <si>
    <r>
      <t xml:space="preserve">2.8.7  DNB Livsforsikring Group - Financial exposure per sub-portfolio as at
31 March 2015 </t>
    </r>
    <r>
      <rPr>
        <b/>
        <u/>
        <vertAlign val="superscript"/>
        <sz val="12"/>
        <color theme="5"/>
        <rFont val="Arial"/>
        <family val="2"/>
      </rPr>
      <t>1)</t>
    </r>
  </si>
  <si>
    <t>3.2.1  DNB's market shares in Norway as at 31 December 2014</t>
  </si>
  <si>
    <t>3.4.1  Major shareholders as at 31 March 2015</t>
  </si>
  <si>
    <t>3.4.2  Ownership according to investor category as at 31 March 2015</t>
  </si>
  <si>
    <t>New/increased individual impairment</t>
  </si>
  <si>
    <t>Total new/increased individual impairment</t>
  </si>
  <si>
    <t>Reassessed individual impairment previous years</t>
  </si>
  <si>
    <t>4.11</t>
  </si>
  <si>
    <t>Appendix</t>
  </si>
  <si>
    <t>sindre.nikolaisen@dnb.no</t>
  </si>
  <si>
    <t>+47 2326 8402</t>
  </si>
  <si>
    <t>The crude oil sector</t>
  </si>
  <si>
    <t>The dry bulk sector</t>
  </si>
  <si>
    <t>The container sector</t>
  </si>
  <si>
    <t>The remaining SOL sectors</t>
  </si>
  <si>
    <t>12 sales offices for life and pension insurance</t>
  </si>
  <si>
    <t xml:space="preserve">5)  Impairment losses for goodwill of NOK 57 million relating to JSC DNB Bank were recorded in the fourth quarter of 2013.   </t>
  </si>
  <si>
    <t>6) Impairment of capitalised systems development in the Baltics totalling NOK 500 million was recorded in the fourth quarter of 2013. Early termination of leases and restructuring measures amounted to NOK 110 million in the second quarter of 2013.</t>
  </si>
  <si>
    <t>Serving 2.1 million private individuals throughout Norway, of whom 2.0 million use one of the Group's Internet banks and 1.8 million use the Internet in active 
communication (e-dialogue customers)</t>
  </si>
  <si>
    <t>131 DNB Eiendom sales offices</t>
  </si>
  <si>
    <t>65 post office counters</t>
  </si>
  <si>
    <t>32 insurance agents</t>
  </si>
  <si>
    <t>2) Impairment of systems development in the Baltics totalling NOK 500 million and impairment losses for goodwill of NOK 57 million relating to JSC DNB Bank were recorded in the fourth quarter of 2013.</t>
  </si>
  <si>
    <t>2)  As from 31 March 2013.</t>
  </si>
  <si>
    <t>Portion attributable to additional Tier 1 capital holders</t>
  </si>
  <si>
    <t>Share premium</t>
  </si>
  <si>
    <t>Additional Tier 1 capital</t>
  </si>
  <si>
    <t>Approximately 480 000 mutual fund customers in Norway and 270 institutional asset management clients in Norway and Sweden</t>
  </si>
  <si>
    <t>5.2 million</t>
  </si>
  <si>
    <t>M: 80.0  F: 84.1</t>
  </si>
  <si>
    <t>USD 499.8 billion</t>
  </si>
  <si>
    <t>6.306 USD/NOK   (Average 2014)</t>
  </si>
  <si>
    <t>USD 42.3 billion or 8.5 per cent of GDP</t>
  </si>
  <si>
    <t>Current balance 2014</t>
  </si>
  <si>
    <t>GDP per capita 2014</t>
  </si>
  <si>
    <t>Gross domestic product 2014</t>
  </si>
  <si>
    <t>70.9  (M: 73.4  F: 68.4)</t>
  </si>
  <si>
    <t>4.1.6  Composition of exports in 2014</t>
  </si>
  <si>
    <t xml:space="preserve"> 2014</t>
  </si>
  <si>
    <t>4.1.5  Composition of GDP in 2014</t>
  </si>
  <si>
    <t>130 domestic branches</t>
  </si>
  <si>
    <t>28 Feb.</t>
  </si>
  <si>
    <t>Customer paid marketing – DNB Eiendom</t>
  </si>
  <si>
    <r>
      <t xml:space="preserve">2.1.2  Extracts from income statement </t>
    </r>
    <r>
      <rPr>
        <b/>
        <u/>
        <vertAlign val="superscript"/>
        <sz val="12"/>
        <color theme="5"/>
        <rFont val="Arial"/>
        <family val="2"/>
      </rPr>
      <t>1)</t>
    </r>
  </si>
  <si>
    <r>
      <t>Traditional pension products</t>
    </r>
    <r>
      <rPr>
        <vertAlign val="superscript"/>
        <sz val="6"/>
        <color indexed="60"/>
        <rFont val="Arial"/>
        <family val="2"/>
      </rPr>
      <t xml:space="preserve"> 2)</t>
    </r>
  </si>
  <si>
    <r>
      <t>Other operations/ eliminations</t>
    </r>
    <r>
      <rPr>
        <vertAlign val="superscript"/>
        <sz val="6"/>
        <color indexed="60"/>
        <rFont val="Arial"/>
        <family val="2"/>
      </rPr>
      <t xml:space="preserve"> 3)</t>
    </r>
  </si>
  <si>
    <r>
      <t>Interest on allocated capital</t>
    </r>
    <r>
      <rPr>
        <vertAlign val="superscript"/>
        <sz val="6"/>
        <color indexed="60"/>
        <rFont val="Arial"/>
        <family val="2"/>
      </rPr>
      <t xml:space="preserve"> 4)</t>
    </r>
  </si>
  <si>
    <t>2)  See the tables 2.7.1, 2.7.2 and 2.8.4 for more information about Traditional pension products.</t>
  </si>
  <si>
    <t>3)  See the tables below for more information about other operations/eliminations.</t>
  </si>
  <si>
    <r>
      <t>2.1.3  Main average balance sheet items and key figures</t>
    </r>
    <r>
      <rPr>
        <b/>
        <u/>
        <vertAlign val="superscript"/>
        <sz val="12"/>
        <color theme="5"/>
        <rFont val="Arial"/>
        <family val="2"/>
      </rPr>
      <t xml:space="preserve"> 1)</t>
    </r>
  </si>
  <si>
    <r>
      <t>Loans to customers</t>
    </r>
    <r>
      <rPr>
        <vertAlign val="superscript"/>
        <sz val="6"/>
        <color indexed="60"/>
        <rFont val="Arial"/>
        <family val="2"/>
      </rPr>
      <t xml:space="preserve"> 2)</t>
    </r>
  </si>
  <si>
    <r>
      <t>Deposits from customers</t>
    </r>
    <r>
      <rPr>
        <vertAlign val="superscript"/>
        <sz val="6"/>
        <color indexed="60"/>
        <rFont val="Arial"/>
        <family val="2"/>
      </rPr>
      <t xml:space="preserve"> 2)</t>
    </r>
  </si>
  <si>
    <r>
      <t>Allocated capital</t>
    </r>
    <r>
      <rPr>
        <vertAlign val="superscript"/>
        <sz val="6"/>
        <color indexed="60"/>
        <rFont val="Arial"/>
        <family val="2"/>
      </rPr>
      <t xml:space="preserve"> 3)</t>
    </r>
  </si>
  <si>
    <t>2)  Loans to customers include accrued interest, impairment and value adjustments. Correspondingly, deposits from customers include accrued interest and value adjustments.</t>
  </si>
  <si>
    <t>4)  Total operating expenses relative to total income.</t>
  </si>
  <si>
    <t>5)  Deposits from customers relative to loans to customers. Calculated on the basis of average balance sheet items.</t>
  </si>
  <si>
    <r>
      <t>Cost/income ratio</t>
    </r>
    <r>
      <rPr>
        <vertAlign val="superscript"/>
        <sz val="6"/>
        <color indexed="60"/>
        <rFont val="Arial"/>
        <family val="2"/>
      </rPr>
      <t xml:space="preserve"> 4)</t>
    </r>
  </si>
  <si>
    <r>
      <t>Ratio of deposits to loans</t>
    </r>
    <r>
      <rPr>
        <vertAlign val="superscript"/>
        <sz val="6"/>
        <color indexed="60"/>
        <rFont val="Arial"/>
        <family val="2"/>
      </rPr>
      <t xml:space="preserve"> 2) 5)</t>
    </r>
  </si>
  <si>
    <r>
      <t xml:space="preserve">Return on allocated capital, annualised </t>
    </r>
    <r>
      <rPr>
        <vertAlign val="superscript"/>
        <sz val="6"/>
        <color indexed="60"/>
        <rFont val="Arial"/>
        <family val="2"/>
      </rPr>
      <t>3)</t>
    </r>
  </si>
  <si>
    <r>
      <t>2.1.1  Development - reporting segments</t>
    </r>
    <r>
      <rPr>
        <b/>
        <u/>
        <vertAlign val="superscript"/>
        <sz val="12"/>
        <color theme="5"/>
        <rFont val="Arial"/>
        <family val="2"/>
      </rPr>
      <t xml:space="preserve"> 1)</t>
    </r>
  </si>
  <si>
    <r>
      <t>2.2.1  Personal customers - Financial performance</t>
    </r>
    <r>
      <rPr>
        <b/>
        <u/>
        <vertAlign val="superscript"/>
        <sz val="12"/>
        <color theme="5"/>
        <rFont val="Arial"/>
        <family val="2"/>
      </rPr>
      <t xml:space="preserve"> 1)</t>
    </r>
  </si>
  <si>
    <r>
      <t xml:space="preserve">Interest on allocated capital </t>
    </r>
    <r>
      <rPr>
        <vertAlign val="superscript"/>
        <sz val="6.5"/>
        <color indexed="60"/>
        <rFont val="Arial"/>
        <family val="2"/>
      </rPr>
      <t>2)</t>
    </r>
  </si>
  <si>
    <r>
      <t>Impairment losses on loans and guarantees</t>
    </r>
    <r>
      <rPr>
        <vertAlign val="superscript"/>
        <sz val="6.5"/>
        <color indexed="60"/>
        <rFont val="Arial"/>
        <family val="2"/>
      </rPr>
      <t xml:space="preserve"> 3)</t>
    </r>
  </si>
  <si>
    <r>
      <t>Profit from repossessed operations</t>
    </r>
    <r>
      <rPr>
        <vertAlign val="superscript"/>
        <sz val="6.5"/>
        <color indexed="60"/>
        <rFont val="Arial"/>
        <family val="2"/>
      </rPr>
      <t xml:space="preserve"> 4)</t>
    </r>
  </si>
  <si>
    <r>
      <t xml:space="preserve">Loans to customers </t>
    </r>
    <r>
      <rPr>
        <vertAlign val="superscript"/>
        <sz val="6.5"/>
        <color indexed="60"/>
        <rFont val="Arial"/>
        <family val="2"/>
      </rPr>
      <t>5)</t>
    </r>
  </si>
  <si>
    <r>
      <t>Deposits from customers</t>
    </r>
    <r>
      <rPr>
        <vertAlign val="superscript"/>
        <sz val="6.5"/>
        <color indexed="60"/>
        <rFont val="Arial"/>
        <family val="2"/>
      </rPr>
      <t xml:space="preserve"> 5)</t>
    </r>
  </si>
  <si>
    <r>
      <t>Allocated capital</t>
    </r>
    <r>
      <rPr>
        <vertAlign val="superscript"/>
        <sz val="6.5"/>
        <color indexed="60"/>
        <rFont val="Arial"/>
        <family val="2"/>
      </rPr>
      <t xml:space="preserve"> 2)</t>
    </r>
  </si>
  <si>
    <r>
      <t>Return on allocated capital, annualised</t>
    </r>
    <r>
      <rPr>
        <vertAlign val="superscript"/>
        <sz val="6.5"/>
        <color indexed="60"/>
        <rFont val="Arial"/>
        <family val="2"/>
      </rPr>
      <t xml:space="preserve"> 2)</t>
    </r>
  </si>
  <si>
    <t>4)  Profits from repossessed operations which are fully consolidated in the DNB Group are presented net under ”Profit from repossessed operations” under the various segments.</t>
  </si>
  <si>
    <t>5)  Loans to customers include accrued interest and impairment. Correspondingly, deposits from customers include accrued interest.</t>
  </si>
  <si>
    <r>
      <t xml:space="preserve">2.3.1  Small and medium-sized enterprises (SME) - Financial performance </t>
    </r>
    <r>
      <rPr>
        <b/>
        <u/>
        <vertAlign val="superscript"/>
        <sz val="12"/>
        <color theme="5"/>
        <rFont val="Arial"/>
        <family val="2"/>
      </rPr>
      <t>1)</t>
    </r>
  </si>
  <si>
    <r>
      <t>Interest on allocated capital</t>
    </r>
    <r>
      <rPr>
        <vertAlign val="superscript"/>
        <sz val="6.5"/>
        <color indexed="60"/>
        <rFont val="Arial"/>
        <family val="2"/>
      </rPr>
      <t xml:space="preserve"> 2)</t>
    </r>
  </si>
  <si>
    <r>
      <t>Loans to customers</t>
    </r>
    <r>
      <rPr>
        <vertAlign val="superscript"/>
        <sz val="6.5"/>
        <color indexed="60"/>
        <rFont val="Arial"/>
        <family val="2"/>
      </rPr>
      <t xml:space="preserve"> 5)</t>
    </r>
  </si>
  <si>
    <t>3)  Including collective impairment.</t>
  </si>
  <si>
    <r>
      <t xml:space="preserve">2.4.1  Large corporates and international customers (LCI) - Financial performance </t>
    </r>
    <r>
      <rPr>
        <b/>
        <u/>
        <vertAlign val="superscript"/>
        <sz val="12"/>
        <color theme="5"/>
        <rFont val="Arial"/>
        <family val="2"/>
      </rPr>
      <t>1)</t>
    </r>
  </si>
  <si>
    <r>
      <t>Cost/income ratio</t>
    </r>
    <r>
      <rPr>
        <vertAlign val="superscript"/>
        <sz val="6.5"/>
        <color indexed="60"/>
        <rFont val="Arial"/>
        <family val="2"/>
      </rPr>
      <t xml:space="preserve"> 6)</t>
    </r>
  </si>
  <si>
    <r>
      <t xml:space="preserve">Return on allocated capital, annualised </t>
    </r>
    <r>
      <rPr>
        <vertAlign val="superscript"/>
        <sz val="6.5"/>
        <color indexed="60"/>
        <rFont val="Arial"/>
        <family val="2"/>
      </rPr>
      <t>2)</t>
    </r>
  </si>
  <si>
    <t>6)  Total operating expenses relative to total income. Total expenses exclude impairment losses for goodwill.</t>
  </si>
  <si>
    <t>Portion attributable to minority interests</t>
  </si>
  <si>
    <t xml:space="preserve">The Annual General Meeting on 23 April 2015 authorised the Board of Directors of DNB ASA to acquire own shares for a total face value of up to NOK 325 759 772, corresponding to 2 per cent of share capital. The shares shall be purchased in a regulated market. Each share may be purchased at a price between NOK 10 and NOK 200 per share. The authorisation is valid for a period of 12 months from 23 April 2015. Acquired shares shall be redeemed in accordance with regulations on the reduction of capital. An agreement has been signed with Norwegian Government/Ministry of Trade, Industry and Fisheries for the redemption of a proportional share of government holdings to ensure that the government's percentage ownership does not change as a result of the redemption of repurchased shares. </t>
  </si>
  <si>
    <t xml:space="preserve">Perpetual, </t>
  </si>
  <si>
    <t xml:space="preserve">non-call 5 </t>
  </si>
  <si>
    <r>
      <t xml:space="preserve">2.6.1 Other operations/eliminations - Financial performance </t>
    </r>
    <r>
      <rPr>
        <b/>
        <u/>
        <vertAlign val="superscript"/>
        <sz val="12"/>
        <color theme="5"/>
        <rFont val="Arial"/>
        <family val="2"/>
      </rPr>
      <t>1)</t>
    </r>
  </si>
  <si>
    <t xml:space="preserve">4)  Profits from repossessed operations which are fully consolidated in the DNB Group are presented net under  ”Profit from repossessed operations” under the various segments. </t>
  </si>
  <si>
    <t>Total ordinary operations</t>
  </si>
  <si>
    <t>4)  Profits from repossessed operations which are fully consolidated in the DNB Group are presented net under "Profit from repossessed operations" under the various segments.</t>
  </si>
  <si>
    <t>Funding costs on goodwill</t>
  </si>
  <si>
    <t>NOK 13 856 million as at 31 March 2015 (16 419)</t>
  </si>
  <si>
    <t>1)  Includes non-performing loans and guarantees and loans and guarantees subject to individual impairment. Comparable figures as at 31 March 2014 in parentheses.</t>
  </si>
  <si>
    <t>Effect from regulatory consolidation</t>
  </si>
  <si>
    <t>Total equity excluding profit for the period</t>
  </si>
  <si>
    <t>50 per cent of expected losses exceeding actual losses, IRB portfolios</t>
  </si>
  <si>
    <t xml:space="preserve">Large corporates and international customers </t>
  </si>
  <si>
    <t>2)  Callable after five years, perpetual maturity.</t>
  </si>
  <si>
    <r>
      <t xml:space="preserve">Additional Tier 1 capital </t>
    </r>
    <r>
      <rPr>
        <vertAlign val="superscript"/>
        <sz val="6.5"/>
        <color indexed="60"/>
        <rFont val="Arial"/>
        <family val="2"/>
      </rPr>
      <t>2)</t>
    </r>
  </si>
  <si>
    <r>
      <t xml:space="preserve">2015 </t>
    </r>
    <r>
      <rPr>
        <vertAlign val="superscript"/>
        <sz val="6.5"/>
        <color indexed="60"/>
        <rFont val="Arial"/>
        <family val="2"/>
      </rPr>
      <t>1)</t>
    </r>
  </si>
  <si>
    <t xml:space="preserve">n.a. </t>
  </si>
  <si>
    <t>Risk classification of portfolio according to sub-segments in the oil related segments:</t>
  </si>
  <si>
    <t>Disclosure for main features of regulatory capital instruments</t>
  </si>
  <si>
    <t>1)  As of 24 April 2015.</t>
  </si>
  <si>
    <t>Portion attributable to shareholders</t>
  </si>
  <si>
    <t>1)  The figures encompass DNB Livsforsikring AS including subsidiaries as included in the DNB Group accounts before eliminations of intra-group transactions and balances.</t>
  </si>
  <si>
    <r>
      <t xml:space="preserve">Individual pension </t>
    </r>
    <r>
      <rPr>
        <vertAlign val="superscript"/>
        <sz val="6.5"/>
        <color indexed="60"/>
        <rFont val="Arial"/>
        <family val="2"/>
      </rPr>
      <t>**)</t>
    </r>
  </si>
  <si>
    <t>Total non-performing and doubtful
  loans and guarantees</t>
  </si>
  <si>
    <t xml:space="preserve">*)  Of which: </t>
  </si>
  <si>
    <r>
      <t xml:space="preserve">Total adjusted operating expenses </t>
    </r>
    <r>
      <rPr>
        <b/>
        <vertAlign val="superscript"/>
        <sz val="8"/>
        <color indexed="60"/>
        <rFont val="Arial"/>
        <family val="2"/>
      </rPr>
      <t>*)</t>
    </r>
  </si>
  <si>
    <t>50 per cent of interim profits for the year to date</t>
  </si>
  <si>
    <t>Currency-adjusted operating expenses</t>
  </si>
  <si>
    <r>
      <t xml:space="preserve">1.2.1  Net interest income - split by segments </t>
    </r>
    <r>
      <rPr>
        <b/>
        <u/>
        <vertAlign val="superscript"/>
        <sz val="12"/>
        <color theme="5"/>
        <rFont val="Arial"/>
        <family val="2"/>
      </rPr>
      <t>1)</t>
    </r>
  </si>
  <si>
    <r>
      <t xml:space="preserve">1.2.2  Average volumes - split by segments </t>
    </r>
    <r>
      <rPr>
        <b/>
        <u/>
        <vertAlign val="superscript"/>
        <sz val="12"/>
        <color theme="5"/>
        <rFont val="Arial"/>
        <family val="2"/>
      </rPr>
      <t>1)</t>
    </r>
  </si>
  <si>
    <r>
      <t>Net interest income from loans to customers</t>
    </r>
    <r>
      <rPr>
        <vertAlign val="superscript"/>
        <sz val="6.5"/>
        <rFont val="Arial"/>
        <family val="2"/>
      </rPr>
      <t xml:space="preserve"> 2)</t>
    </r>
  </si>
  <si>
    <t>2)  Excluding impaired loans.</t>
  </si>
  <si>
    <t>3)  Average nominal amount, excluding impaired loans.</t>
  </si>
  <si>
    <r>
      <t xml:space="preserve">Loans to customers: </t>
    </r>
    <r>
      <rPr>
        <b/>
        <vertAlign val="superscript"/>
        <sz val="6.5"/>
        <rFont val="Arial"/>
        <family val="2"/>
      </rPr>
      <t>3)</t>
    </r>
  </si>
  <si>
    <r>
      <t xml:space="preserve">1.2.3  Interest rate spreads - split by segments </t>
    </r>
    <r>
      <rPr>
        <b/>
        <u/>
        <vertAlign val="superscript"/>
        <sz val="12"/>
        <color indexed="25"/>
        <rFont val="Arial"/>
        <family val="2"/>
      </rPr>
      <t>1) 4)</t>
    </r>
  </si>
  <si>
    <t>4)  Spreads are calculated based on money market rates and do not include additional funding costs related to liquidity measures.</t>
  </si>
  <si>
    <r>
      <t xml:space="preserve">Quarterly development in average interest rate spreads - Personal customers </t>
    </r>
    <r>
      <rPr>
        <b/>
        <vertAlign val="superscript"/>
        <sz val="10"/>
        <color theme="5"/>
        <rFont val="Arial"/>
        <family val="2"/>
      </rPr>
      <t>1)</t>
    </r>
  </si>
  <si>
    <r>
      <t xml:space="preserve">Quarterly development in average interest rate spreads - Small and medium-sized enterprises </t>
    </r>
    <r>
      <rPr>
        <b/>
        <vertAlign val="superscript"/>
        <sz val="10"/>
        <color theme="5"/>
        <rFont val="Arial"/>
        <family val="2"/>
      </rPr>
      <t>1)</t>
    </r>
  </si>
  <si>
    <r>
      <t xml:space="preserve">Quarterly development in average interest rate spreads - Large corporates and international customers </t>
    </r>
    <r>
      <rPr>
        <b/>
        <vertAlign val="superscript"/>
        <sz val="10"/>
        <color theme="5"/>
        <rFont val="Arial"/>
        <family val="2"/>
      </rPr>
      <t>1)</t>
    </r>
  </si>
  <si>
    <r>
      <t xml:space="preserve">2.2.4  Personal customers - Development in average volumes and interest rate spreads </t>
    </r>
    <r>
      <rPr>
        <b/>
        <u/>
        <vertAlign val="superscript"/>
        <sz val="12"/>
        <color theme="5"/>
        <rFont val="Arial"/>
        <family val="2"/>
      </rPr>
      <t>1)</t>
    </r>
  </si>
  <si>
    <r>
      <t xml:space="preserve">Loans to customers </t>
    </r>
    <r>
      <rPr>
        <vertAlign val="superscript"/>
        <sz val="6.5"/>
        <color indexed="60"/>
        <rFont val="Arial"/>
        <family val="2"/>
      </rPr>
      <t>2)</t>
    </r>
  </si>
  <si>
    <r>
      <t xml:space="preserve">Deposits from customers </t>
    </r>
    <r>
      <rPr>
        <vertAlign val="superscript"/>
        <sz val="6.5"/>
        <color indexed="60"/>
        <rFont val="Arial"/>
        <family val="2"/>
      </rPr>
      <t>2)</t>
    </r>
  </si>
  <si>
    <t>2)  Loans to and deposits from customers. Nominal values, excluding impaired loans.</t>
  </si>
  <si>
    <r>
      <t xml:space="preserve">2.3.4  SME - Development in average volumes and interest rate spreads </t>
    </r>
    <r>
      <rPr>
        <b/>
        <u/>
        <vertAlign val="superscript"/>
        <sz val="12"/>
        <color theme="5"/>
        <rFont val="Arial"/>
        <family val="2"/>
      </rPr>
      <t>1)</t>
    </r>
  </si>
  <si>
    <t>2)  Loans to customers include accrued interest and impairment losses. Amounts due from credit institutions are not included.</t>
  </si>
  <si>
    <t>3)  Deposits from customers include accrued interest. Amounts due to credit institutions are not included.</t>
  </si>
  <si>
    <r>
      <t xml:space="preserve">Loans to customers </t>
    </r>
    <r>
      <rPr>
        <i/>
        <vertAlign val="superscript"/>
        <sz val="6.5"/>
        <rFont val="Arial"/>
        <family val="2"/>
      </rPr>
      <t>2)</t>
    </r>
  </si>
  <si>
    <r>
      <t xml:space="preserve">Other </t>
    </r>
    <r>
      <rPr>
        <vertAlign val="superscript"/>
        <sz val="6.5"/>
        <rFont val="Arial"/>
        <family val="2"/>
      </rPr>
      <t>4)</t>
    </r>
  </si>
  <si>
    <r>
      <t xml:space="preserve">Deposits from customers </t>
    </r>
    <r>
      <rPr>
        <i/>
        <vertAlign val="superscript"/>
        <sz val="6.5"/>
        <rFont val="Arial"/>
        <family val="2"/>
      </rPr>
      <t>3)</t>
    </r>
  </si>
  <si>
    <t>2)  In connection with the revision of the Norwegian national accounts for 2014 in 4Q, the industry "Other services linked to production of crude oil and natural gas" was moved from the category "Oil and gas" to "Manufacturing", and "Supply and other sea transport services" was moved from " Transportation by sea and pipelines and vessel construction" to "Transportation and communication".</t>
  </si>
  <si>
    <r>
      <t xml:space="preserve">Deposits from customers: </t>
    </r>
    <r>
      <rPr>
        <b/>
        <vertAlign val="superscript"/>
        <sz val="6.5"/>
        <rFont val="Arial"/>
        <family val="2"/>
      </rPr>
      <t>3)</t>
    </r>
  </si>
  <si>
    <t xml:space="preserve">1)  As of 1 January 2015, DNB Finans’ operations in Sweden are included in the Large corporates and international customers segment. Figures for previous periods have been adjusted correspondingly. </t>
  </si>
  <si>
    <t xml:space="preserve">1) As of 1 January 2015, DNB Finans’ operations in Sweden and Denmark are included in the Large corporates and international customers segment. Figures for previous periods have been adjusted correspondingly. </t>
  </si>
  <si>
    <r>
      <t xml:space="preserve">Baltics and Poland </t>
    </r>
    <r>
      <rPr>
        <vertAlign val="superscript"/>
        <sz val="6.5"/>
        <rFont val="Arial"/>
        <family val="2"/>
      </rPr>
      <t>4)</t>
    </r>
  </si>
  <si>
    <t>4)  Poland was reported as a part of Baltics and Poland for 2012 and 2013. Poland is included in the category "Other" as from 1 January 2014.</t>
  </si>
  <si>
    <r>
      <t xml:space="preserve">2.4.11  LCI - Risk classification of portfolio according to sub-segments in the oil related segments </t>
    </r>
    <r>
      <rPr>
        <b/>
        <u/>
        <vertAlign val="superscript"/>
        <sz val="12"/>
        <color theme="5"/>
        <rFont val="Arial"/>
        <family val="2"/>
      </rPr>
      <t>1)</t>
    </r>
  </si>
  <si>
    <t>Due to changes in principles, some comparative figures have been restated. See further details in Accounting principles in the annual report for 2014.</t>
  </si>
  <si>
    <t xml:space="preserve">2012 </t>
  </si>
  <si>
    <t xml:space="preserve">2013 </t>
  </si>
  <si>
    <t xml:space="preserve">2)  Due to changes in principles, some comparative figures have been restated. See further details in Accounting principles in the annual report for 2014.
</t>
  </si>
  <si>
    <t>94-97</t>
  </si>
  <si>
    <t xml:space="preserve">1) In consequence of the upward adjustment of life expectancy assumptions, it will be necessary to strengthen the premium reserve for group pensions. DNB has decided to wind up its public sector operations within this segment and parts of the portfolio have already been transferred to other life insurance companies. The total required increase in reserves for the portfolio as at 31 March 2015 has thus been reduced from NOK 12.3 billion to NOK 11.7 billion. It will be possible to use returns in excess of the guaranteed rate of return, in addition to the profit in the risk result, to cover the required increase in reserves. However, it will not be possible to use excess returns on one contract to strengthen reserves on other contracts. Furthermore, DNB’s shareholder contribution for each contract must be minimum 20 per cent. The shareholder contribution will be affected by the average return achieved during the 2014-2020 period. Provided that the expected return is achieved, DNB will have to cover approximately 23 per cent of the total required increase in reserves. DNB’s share will represent approximately NOK 3.3 billion. With respect to public sector operations, it is expected that most of the portfolio will be transferred by 1 January 2016. For this portfolio, the build-up of reserves must be completed at the time the individual customers transfer their portfolios. </t>
  </si>
  <si>
    <t>Low</t>
  </si>
  <si>
    <t>Moderate</t>
  </si>
  <si>
    <t>High</t>
  </si>
  <si>
    <t xml:space="preserve">Share of </t>
  </si>
  <si>
    <t>loan to</t>
  </si>
  <si>
    <t>value in</t>
  </si>
  <si>
    <r>
      <t xml:space="preserve">per cent </t>
    </r>
    <r>
      <rPr>
        <vertAlign val="superscript"/>
        <sz val="6.5"/>
        <color indexed="60"/>
        <rFont val="Arial"/>
        <family val="2"/>
      </rPr>
      <t>*)</t>
    </r>
  </si>
  <si>
    <t>Return on equity represents the shareholders’ share of profit for the period relative to average equity.</t>
  </si>
  <si>
    <t xml:space="preserve">RAROC (Risk-Adjusted Return On Capital) is defined as risk-adjusted profits (shareholders’ share) relative to average equity. Risk-adjusted profits indicate the level of profits in a normalised situation. Among other things, recorded impairment losses on loans are replaced by normalised losses. </t>
  </si>
  <si>
    <t>The shareholders’ share of profit for the period relative to average risk-weighted volume.</t>
  </si>
  <si>
    <t>The shareholders’ share of profits relative to the average number of shares excluding any holdings of own shares.</t>
  </si>
  <si>
    <t>The shareholders’ share of profits excluding profits from operations held for sale. Holdings of own shares are not included in calculations of the number of shares.</t>
  </si>
  <si>
    <t>The shareholders’ share of equity, excluding additional Tier 1 capital, at end of period relative to the number of shares.</t>
  </si>
  <si>
    <t>Share price at end of period relative to equity per share.</t>
  </si>
  <si>
    <t>1)  Basis swaps are derivative contracts entered into by the bank when issuing senior bonds or raising other long-term funding in the international capital markets and converting the relevant currency to Norwegian kroner. The Norwegian bond market is very small and illiquid, which means that there is a great need for international funding hedged by such instruments. In periods of financial market turbulence, there will be stronger demand for “secure” currencies such as the US dollar. Thus, prices will increase for swaps where USD will be supplied on a future date. When prices of new swap contracts increase, such as in the first quarter of 2015, so will the market value of existing swap contracts. This will give an increase in recorded income. However, such changes in value recorded in a quarter will be reversed in subsequent quarters, either because the market is stabilising or because the maturity date of the derivative contract is approaching.</t>
  </si>
  <si>
    <t>Average equity is estimated on the basis of recorded equity including allocated dividend, but excluding additional Tier 1 capital. Thus this amount corresponds to the shareholders’ share of equity.</t>
  </si>
  <si>
    <t>MFS Investment Management</t>
  </si>
  <si>
    <t>SAFE Investment Company</t>
  </si>
  <si>
    <t>Blackrock Investments</t>
  </si>
  <si>
    <t>Fidelity Worldwide Investments</t>
  </si>
  <si>
    <t>Henderson Global Investors</t>
  </si>
  <si>
    <t>Vanguard Group</t>
  </si>
  <si>
    <t>Saudi Arabian Monetary Agency</t>
  </si>
  <si>
    <t>T Rowe Price Global Investments</t>
  </si>
  <si>
    <t>DNB Asset Management</t>
  </si>
  <si>
    <t>UBS Global Asset Management</t>
  </si>
  <si>
    <t>BNP Paribas Investment Partners</t>
  </si>
  <si>
    <t>Jupiter Asset Management</t>
  </si>
  <si>
    <t>Schroder Investment Management</t>
  </si>
  <si>
    <t>Storebrand Investments</t>
  </si>
  <si>
    <t>KLP</t>
  </si>
  <si>
    <t>Standard Life Investments</t>
  </si>
  <si>
    <t>Newton Investment Management</t>
  </si>
  <si>
    <t>Total drawn amount (NOK billion)</t>
  </si>
  <si>
    <t>Total exposure at default</t>
  </si>
  <si>
    <t>Total exposure at default (NOK billion)</t>
  </si>
  <si>
    <t>Discontinued table</t>
  </si>
  <si>
    <t>Loan to value per risk grade as at 31 March 2015 - recalibrated</t>
  </si>
  <si>
    <r>
      <t xml:space="preserve">Loan to value </t>
    </r>
    <r>
      <rPr>
        <sz val="6.5"/>
        <color indexed="60"/>
        <rFont val="Arial"/>
        <family val="2"/>
      </rPr>
      <t>in NOK billion:</t>
    </r>
  </si>
  <si>
    <t>1)  Distribution of residential mortgages, recalibrated, in the Personal customers segment within actual collateral categories. The volumes represent the IRB-approved  mortgage portfolio and are the expected outstanding amount in the event of default.</t>
  </si>
  <si>
    <t>Development in loan to value per risk grade - before recalibration</t>
  </si>
  <si>
    <t>2.2.6  Personal customers - Distribution of loan to value (continued)</t>
  </si>
  <si>
    <r>
      <t xml:space="preserve">2.4.5  LCI - Development in average volumes and interest rate spreads </t>
    </r>
    <r>
      <rPr>
        <b/>
        <u/>
        <vertAlign val="superscript"/>
        <sz val="12"/>
        <color theme="5"/>
        <rFont val="Arial"/>
        <family val="2"/>
      </rPr>
      <t>1)</t>
    </r>
  </si>
  <si>
    <r>
      <t xml:space="preserve">1.9.6  Liquid assets as at 31 March 2015 </t>
    </r>
    <r>
      <rPr>
        <b/>
        <u/>
        <vertAlign val="superscript"/>
        <sz val="12"/>
        <color indexed="25"/>
        <rFont val="Arial"/>
        <family val="2"/>
      </rPr>
      <t>1)</t>
    </r>
  </si>
  <si>
    <t xml:space="preserve">3)  Including held-to-maturity portfolio. </t>
  </si>
  <si>
    <r>
      <t xml:space="preserve">Deposits with other banks </t>
    </r>
    <r>
      <rPr>
        <vertAlign val="superscript"/>
        <sz val="6.5"/>
        <color indexed="60"/>
        <rFont val="Arial"/>
        <family val="2"/>
      </rPr>
      <t>2)</t>
    </r>
  </si>
  <si>
    <r>
      <t xml:space="preserve">Securities issued or guaranteed by sovereigns, central banks or multilateral development banks </t>
    </r>
    <r>
      <rPr>
        <vertAlign val="superscript"/>
        <sz val="6.5"/>
        <color indexed="60"/>
        <rFont val="Arial"/>
        <family val="2"/>
      </rPr>
      <t>3)</t>
    </r>
  </si>
  <si>
    <r>
      <t xml:space="preserve">Securities issued by financial corporates and ABS </t>
    </r>
    <r>
      <rPr>
        <vertAlign val="superscript"/>
        <sz val="6.5"/>
        <color indexed="60"/>
        <rFont val="Arial"/>
        <family val="2"/>
      </rPr>
      <t>3)</t>
    </r>
  </si>
  <si>
    <t xml:space="preserve">2)  Including securities received in reverse repo transactions. </t>
  </si>
  <si>
    <t>Comprehensive income statement - five years</t>
  </si>
  <si>
    <t>1.1.7  Comprehensive income statement - five years</t>
  </si>
  <si>
    <t>1.1.8  Full balance sheet - quarterly figures</t>
  </si>
  <si>
    <t>1.1.9  Balance sheet - five years</t>
  </si>
  <si>
    <t>1.1.10  Key figures - quarterly figures</t>
  </si>
  <si>
    <t>1.1.11  Key figures, adjusted for basis swaps</t>
  </si>
  <si>
    <t>1.1.12  Key figures - five years</t>
  </si>
  <si>
    <t>1.1.13  Key figures, adjusted for basis swaps - five years</t>
  </si>
  <si>
    <t>1.1.14  Key figures - definitions</t>
  </si>
  <si>
    <r>
      <t>Personal customers</t>
    </r>
    <r>
      <rPr>
        <vertAlign val="superscript"/>
        <sz val="6.5"/>
        <color indexed="60"/>
        <rFont val="Arial"/>
        <family val="2"/>
      </rPr>
      <t xml:space="preserve"> 1)</t>
    </r>
  </si>
  <si>
    <r>
      <t>Small and medium-sized enterprises</t>
    </r>
    <r>
      <rPr>
        <vertAlign val="superscript"/>
        <sz val="6.5"/>
        <color indexed="60"/>
        <rFont val="Arial"/>
        <family val="2"/>
      </rPr>
      <t xml:space="preserve"> 1)</t>
    </r>
  </si>
  <si>
    <r>
      <t xml:space="preserve">- Other units </t>
    </r>
    <r>
      <rPr>
        <vertAlign val="superscript"/>
        <sz val="6.5"/>
        <color indexed="60"/>
        <rFont val="Arial"/>
        <family val="2"/>
      </rPr>
      <t>1)</t>
    </r>
  </si>
  <si>
    <t>Issued before 31 December 2011</t>
  </si>
  <si>
    <t>N/A</t>
  </si>
  <si>
    <t>37. If yes, specify non-compliant features</t>
  </si>
  <si>
    <t>Yes</t>
  </si>
  <si>
    <t>No</t>
  </si>
  <si>
    <t>36. Non-compliant transitioned features</t>
  </si>
  <si>
    <t>Subordinated loans</t>
  </si>
  <si>
    <t>Additional Tier 1</t>
  </si>
  <si>
    <t>35. Position in subordination hierarchy in liquidation (specify
        instrument type immediately senior to instrument)</t>
  </si>
  <si>
    <t>See footnote 10</t>
  </si>
  <si>
    <t>See footnote 5</t>
  </si>
  <si>
    <t>34. If temporary write-down, description of revaluation mechanism</t>
  </si>
  <si>
    <t>Temporary</t>
  </si>
  <si>
    <t>NA</t>
  </si>
  <si>
    <t>33. If write-down, permanent or temporary</t>
  </si>
  <si>
    <t>Either full or partial</t>
  </si>
  <si>
    <t>Full and partial</t>
  </si>
  <si>
    <t>32. If write-down, full or partial</t>
  </si>
  <si>
    <t xml:space="preserve">31. If write-down, write-down trigger (s) </t>
  </si>
  <si>
    <t>30. Write-down features</t>
  </si>
  <si>
    <t>29. If convertible, specify issuer of instrument it converts into</t>
  </si>
  <si>
    <t>28. If convertible, specify instrument type convertible into</t>
  </si>
  <si>
    <t>27. If convertible, mandatory or optional conversion</t>
  </si>
  <si>
    <t>26. If convertible, conversion rate</t>
  </si>
  <si>
    <t>25. If convertible, fully or partially</t>
  </si>
  <si>
    <t>24. If convertible, conversion trigger(s)</t>
  </si>
  <si>
    <t>Non-convertible</t>
  </si>
  <si>
    <r>
      <t xml:space="preserve">23. Convertible or non-convertible </t>
    </r>
    <r>
      <rPr>
        <vertAlign val="superscript"/>
        <sz val="15"/>
        <color theme="1"/>
        <rFont val="Arial"/>
        <family val="2"/>
      </rPr>
      <t>4)</t>
    </r>
  </si>
  <si>
    <t xml:space="preserve">  Convertible or non-convertible</t>
  </si>
  <si>
    <r>
      <t xml:space="preserve">Non-cumulative </t>
    </r>
    <r>
      <rPr>
        <vertAlign val="superscript"/>
        <sz val="15"/>
        <color theme="1"/>
        <rFont val="Arial"/>
        <family val="2"/>
      </rPr>
      <t>6)</t>
    </r>
  </si>
  <si>
    <t>Cumulative</t>
  </si>
  <si>
    <t>Non-cumulative</t>
  </si>
  <si>
    <t>22. Non-cumulative or cumulative</t>
  </si>
  <si>
    <r>
      <t xml:space="preserve">Yes </t>
    </r>
    <r>
      <rPr>
        <vertAlign val="superscript"/>
        <sz val="15"/>
        <color theme="1"/>
        <rFont val="Arial"/>
        <family val="2"/>
      </rPr>
      <t>7)</t>
    </r>
  </si>
  <si>
    <t>21. Existence of a step-up or other incentive to redeem</t>
  </si>
  <si>
    <t>Partially discretionary</t>
  </si>
  <si>
    <t>Mandatory</t>
  </si>
  <si>
    <t>Fully discretionary</t>
  </si>
  <si>
    <r>
      <t xml:space="preserve">Mandatory </t>
    </r>
    <r>
      <rPr>
        <vertAlign val="superscript"/>
        <sz val="15"/>
        <color theme="1"/>
        <rFont val="Arial"/>
        <family val="2"/>
      </rPr>
      <t>3)</t>
    </r>
  </si>
  <si>
    <t xml:space="preserve">Fully discretionary </t>
  </si>
  <si>
    <t>20b. Fully discretionary, partially discretionary or mandatory (in terms of amount)</t>
  </si>
  <si>
    <t>20a. Fully discretionary, partially discretionary or mandatory (in terms of timing)</t>
  </si>
  <si>
    <t>19. Existence of a dividend stopper</t>
  </si>
  <si>
    <t>4.51%. From Feb. 2029 6m YEN Libor + 1.65% p.a.</t>
  </si>
  <si>
    <t>6m USD Libor + 13</t>
  </si>
  <si>
    <t>3-month NIBOR plus 170</t>
  </si>
  <si>
    <t>3%. Thereafter/  Reset period: EURO MS + 177</t>
  </si>
  <si>
    <t>4.75%. Thereafter/ Reset period: EURO MS+ 325</t>
  </si>
  <si>
    <t>7.25%. Thereafter/ After first call date: 3m Libor + 220</t>
  </si>
  <si>
    <t>5.75%. Fixed interest reset every 5 years at  5y USD MS + 407.5</t>
  </si>
  <si>
    <t>3m Nibor +325</t>
  </si>
  <si>
    <t>6.0116%.  Thereafter 3m Sterling Libor + 169.5 bp</t>
  </si>
  <si>
    <t>18. Coupon rate and any related index</t>
  </si>
  <si>
    <t>Fixed</t>
  </si>
  <si>
    <t>Floating</t>
  </si>
  <si>
    <t>Fixed to floating</t>
  </si>
  <si>
    <t>17. Fixed or floating dividend/coupon</t>
  </si>
  <si>
    <t xml:space="preserve">  Coupons/dividends</t>
  </si>
  <si>
    <t>Every 5 years thereafter</t>
  </si>
  <si>
    <t>Any interest payment date thereafter</t>
  </si>
  <si>
    <t>Any interest payment date after the interest payment date in June 2018</t>
  </si>
  <si>
    <t>The issuer has the right to call at every coupon payment date thereafter</t>
  </si>
  <si>
    <r>
      <t xml:space="preserve">The issuer has the right to call at every interest payment date thereafter </t>
    </r>
    <r>
      <rPr>
        <vertAlign val="superscript"/>
        <sz val="15"/>
        <color theme="1"/>
        <rFont val="Arial"/>
        <family val="2"/>
      </rPr>
      <t>8)</t>
    </r>
  </si>
  <si>
    <t>16. Subsequent call dates, if applicable</t>
  </si>
  <si>
    <t>February 2029</t>
  </si>
  <si>
    <t>5 years after issue</t>
  </si>
  <si>
    <t>August 1991</t>
  </si>
  <si>
    <t>November 1990</t>
  </si>
  <si>
    <t xml:space="preserve">The interest payment date in June 2018 </t>
  </si>
  <si>
    <t>26 September 2018.  Call at par</t>
  </si>
  <si>
    <t>8 March 2017. Call at par</t>
  </si>
  <si>
    <t>23 June 2015. The issuer has the right to call at par / 100</t>
  </si>
  <si>
    <t>26 March 2020 at par</t>
  </si>
  <si>
    <t xml:space="preserve"> 26 February 2020 at par</t>
  </si>
  <si>
    <t>29 March 2017. The issuer has the right to call at par</t>
  </si>
  <si>
    <t>15. Optional call date, contingent call dates and redemption amount</t>
  </si>
  <si>
    <t>14. Issuer call subject to prior supervisory approval</t>
  </si>
  <si>
    <t>13. Original maturity date</t>
  </si>
  <si>
    <t>Perpetual</t>
  </si>
  <si>
    <t>Dated</t>
  </si>
  <si>
    <t>12. Perpetual or dated</t>
  </si>
  <si>
    <t>11. Original date of issuance</t>
  </si>
  <si>
    <t>Perpetual subordinated loan capital - amortised cost</t>
  </si>
  <si>
    <t>Subordinated loan capital - Fair value option</t>
  </si>
  <si>
    <t>Subordinated loan capital - amortised cost</t>
  </si>
  <si>
    <t>Shareholder's equity</t>
  </si>
  <si>
    <t>10. Accounting classification</t>
  </si>
  <si>
    <t>Redemption at par</t>
  </si>
  <si>
    <t>9b. Redemption price</t>
  </si>
  <si>
    <t>99.15</t>
  </si>
  <si>
    <t>99.548</t>
  </si>
  <si>
    <t>99.756</t>
  </si>
  <si>
    <t>99.892</t>
  </si>
  <si>
    <t>Various</t>
  </si>
  <si>
    <t>9a. Issue price</t>
  </si>
  <si>
    <t>JPY 10 000, NOK 655</t>
  </si>
  <si>
    <t>USD 150, NOK 1 769</t>
  </si>
  <si>
    <t>USD 200, NOK 1 331</t>
  </si>
  <si>
    <t>USD 215, NOK 1 692</t>
  </si>
  <si>
    <t>EUR 750, NOK 5 898</t>
  </si>
  <si>
    <t>EUR 750, NOK 5 572</t>
  </si>
  <si>
    <t>GBP 400, NOK 4 065</t>
  </si>
  <si>
    <t>USD 750, NOK 5 903</t>
  </si>
  <si>
    <t>NOK 2 150</t>
  </si>
  <si>
    <t>GBP 350, NOK 4 294</t>
  </si>
  <si>
    <t xml:space="preserve">9. Par value of instrument (amounts in millon in the relevant currency and in NOK million) </t>
  </si>
  <si>
    <t>8. Amount recognised in regulatory capital (in NOK million as at 31 March 2015)</t>
  </si>
  <si>
    <t>Tier 2 subordinated debt</t>
  </si>
  <si>
    <t>Other additional Tier 1</t>
  </si>
  <si>
    <t>Other Additional Tier 1</t>
  </si>
  <si>
    <t>Common shares</t>
  </si>
  <si>
    <t>7. Instrument type</t>
  </si>
  <si>
    <t xml:space="preserve">Group </t>
  </si>
  <si>
    <t>Ind. company and group</t>
  </si>
  <si>
    <t xml:space="preserve">6. Eligible at ind. company/group/group &amp; ind. company level </t>
  </si>
  <si>
    <t>Tier 2</t>
  </si>
  <si>
    <t>Common Equity Tier 1</t>
  </si>
  <si>
    <t>5. Post-transitional rules</t>
  </si>
  <si>
    <t>4. Transitional rules</t>
  </si>
  <si>
    <t xml:space="preserve">  Regulatory treatment </t>
  </si>
  <si>
    <r>
      <t xml:space="preserve">English </t>
    </r>
    <r>
      <rPr>
        <vertAlign val="superscript"/>
        <sz val="15"/>
        <color theme="1"/>
        <rFont val="Arial"/>
        <family val="2"/>
      </rPr>
      <t>1)</t>
    </r>
  </si>
  <si>
    <r>
      <t xml:space="preserve">English </t>
    </r>
    <r>
      <rPr>
        <vertAlign val="superscript"/>
        <sz val="15"/>
        <color theme="1"/>
        <rFont val="Arial"/>
        <family val="2"/>
      </rPr>
      <t>2)</t>
    </r>
  </si>
  <si>
    <r>
      <t xml:space="preserve">English </t>
    </r>
    <r>
      <rPr>
        <vertAlign val="superscript"/>
        <sz val="15"/>
        <rFont val="Arial"/>
        <family val="2"/>
      </rPr>
      <t>9)</t>
    </r>
  </si>
  <si>
    <t>Norway</t>
  </si>
  <si>
    <t>3. Governing law for the instrument</t>
  </si>
  <si>
    <t>GB0042636166</t>
  </si>
  <si>
    <t>GB0040940875</t>
  </si>
  <si>
    <t>LU0001344653</t>
  </si>
  <si>
    <t>NO0010682511</t>
  </si>
  <si>
    <t>XS0974373515</t>
  </si>
  <si>
    <t>XS0754846235</t>
  </si>
  <si>
    <t>XS0371048330</t>
  </si>
  <si>
    <t>XS1207306652</t>
  </si>
  <si>
    <t>NO0010730708</t>
  </si>
  <si>
    <t>XS0285087358</t>
  </si>
  <si>
    <t>NO0010031479</t>
  </si>
  <si>
    <t>2. Unique identifier (e.g. CUSIP, ISIN, or Bloomberg identifier for private placement)</t>
  </si>
  <si>
    <t>DNB Bank ASA</t>
  </si>
  <si>
    <t>1. Issuer</t>
  </si>
  <si>
    <t>YEN loan</t>
  </si>
  <si>
    <t>USD loan</t>
  </si>
  <si>
    <t>NOK loan</t>
  </si>
  <si>
    <t>EUR loan 2013</t>
  </si>
  <si>
    <t>EUR loan 2012</t>
  </si>
  <si>
    <t>GBP loan</t>
  </si>
  <si>
    <t>USD Notes</t>
  </si>
  <si>
    <t>NOK Notes</t>
  </si>
  <si>
    <t>GBP Notes</t>
  </si>
  <si>
    <t>Perpetual loans</t>
  </si>
  <si>
    <t>Ordinary shares</t>
  </si>
  <si>
    <t>Disclosure of main features of regulatory capital instruments
as at 31 March 2015</t>
  </si>
  <si>
    <t>Se footnotes on separate page.</t>
  </si>
  <si>
    <t>1) Except for the subordination provisions and certain provisions relating to the payment of interest and principal, which will be governed by the laws of Norway.</t>
  </si>
  <si>
    <t>2) Except for status and subordination which will be governed by the laws of Norway.</t>
  </si>
  <si>
    <t>3) Under certain circumstances there will be no coupon payment if capital requirements.are breached.</t>
  </si>
  <si>
    <t>4) All subordinated debt might be written down or converted according to the Guarantee Schemes Act.</t>
  </si>
  <si>
    <r>
      <t xml:space="preserve">5) Subject to the availability of Available Distributable Funds, the Issuer undertakes to reinstate all Converted Amounts as Notes upon the occurrence of any of the following events: (i) the Issuer or DNB ASA declares or makes a dividend (in the form of cash, stock or another instrument), an interest payment or any other payment on any share capital or any obligations of the Issuer ranking or expressed to rank junior to the Notes; or (ii) the Issuer or </t>
    </r>
    <r>
      <rPr>
        <sz val="15"/>
        <color rgb="FF000000"/>
        <rFont val="Arial"/>
        <family val="2"/>
      </rPr>
      <t>DNB ASA (as applicable) redeems, repurchases or otherwise acquires any of its respective share capital, or any Parity Tier 1 Securities or any obligations of the Issuer ranking or expressed to rank junior to the Notes or paysor makes available any moneys to a sinking fund or for redemption of any such share capital, Parity Tier 1 Securities or obligations other than as set out in Condition 3 of the "Terms and Conditions of the Notes".</t>
    </r>
  </si>
  <si>
    <t>6) Non-cumulative but cumulative under certain circumstances, e.g. dividend payment.</t>
  </si>
  <si>
    <t>7) The borrower undertakes not to make any distribution to Holders of Primary Capital certificates of the Borrower or to other creditors ranking junior to the Lender while any arrears of interest (including any corresponding additional interest amount) remains outstanding in respect of the loan.</t>
  </si>
  <si>
    <t>8) Subject to the outstanding principal amount of the notes being equal to their original principal amount.</t>
  </si>
  <si>
    <t xml:space="preserve">9) The Notes and any non-contractual obligations arising out of or in connection with the Notes will be governed by, and construed in accordance with, English law except that (i) the provisions relating to subordination, Write-Down and Discretionary Reinstatement and any non-contractual obligations arising out of or in connection with such provisions and (ii) any other write-down or conversion of the Notes in accordance with Norwegian law and regulation applicable to the Bank from time to time, will in each case be governed by, and construed in accordance with, Norwegian law. </t>
  </si>
  <si>
    <t>10) Fully discretionary reinstatement pro rata with any written-down AT1 instruments that are to be reinstated out of the same profits. Subject to the maximum write-up amount and to the MDA.</t>
  </si>
  <si>
    <t>Disclosure of main features of regulatory capital instruments as at 31 March 2015 - Footnotes</t>
  </si>
  <si>
    <t>Capital adequacy is reported in accordance with the the EU’s new capital adequacy regulations for banks and investment firms (CRD IV/CRR). Valuation rules used in the statutory accounts form the basis for the consolidation, which is subject to special consolidation rules governed by the Consolidation Regulations.</t>
  </si>
  <si>
    <t>Total equity excluding interim profits</t>
  </si>
  <si>
    <t>Non-eligible capital, DNB Livsforsikring</t>
  </si>
  <si>
    <t>Total eligible capital</t>
  </si>
  <si>
    <r>
      <t xml:space="preserve">1.10.3  Common equity Tier 1 capital ratio, CRD IV from third quarter 2014 </t>
    </r>
    <r>
      <rPr>
        <b/>
        <u/>
        <vertAlign val="superscript"/>
        <sz val="12"/>
        <color theme="5"/>
        <rFont val="Arial"/>
        <family val="2"/>
      </rPr>
      <t>1)</t>
    </r>
  </si>
  <si>
    <t xml:space="preserve">Capital adequacy is reported in accordance with the the EU’s new capital adequacy regulations for banks and investment firms (CRD IV/CRR). Valuation rules used in the statutory accounts form the basis for the consolidation, which is subject to special consolidation rules governed by the Consolidation Regulations.
</t>
  </si>
  <si>
    <t>Value adjustments due to the requirements for prudent valuation (AVA)</t>
  </si>
  <si>
    <t>Total eligible capital incl. 50 per cent of profit for the 
period</t>
  </si>
  <si>
    <r>
      <t xml:space="preserve">Deferred tax assets that are not due to
 temporary differences </t>
    </r>
    <r>
      <rPr>
        <vertAlign val="superscript"/>
        <sz val="6.5"/>
        <color indexed="60"/>
        <rFont val="Arial"/>
        <family val="2"/>
      </rPr>
      <t>1)</t>
    </r>
  </si>
  <si>
    <t>3)  Allocated capital for the segments is calculated based on the external capital adequacy requirement (Basel III) which must be met by the Group. Recorded capital is used for the Group. In consequence of stricter external capital requirements and the authorities’ signals of additional capital requirements for home mortgages, allocated capital to Personal customers were adjusted upwards in 2015. This resulted in a lower return on capital compared with the preceding periods.</t>
  </si>
  <si>
    <t xml:space="preserve">3)  Allocated capital corresponds to the external capital adequacy requirement (Basel III) which must be met by the Group. </t>
  </si>
  <si>
    <t xml:space="preserve">2)  Allocated capital corresponds to the external capital adequacy requirement (Basel III) which must be met by the Group. In consequence of stricter external capital requirements and the authorities’ signals of additional capital requirements for home mortgages, allocated capital to Personal customers were adjusted upwards in the first quarter of 2015. This resulted in a lower return on capital compared with the preceding quarters.  </t>
  </si>
  <si>
    <t>2)  Allocated capital corresponds to the external capital adequacy requirement (Basel III) which must be met by the Group.</t>
  </si>
  <si>
    <t>1)  Allocated capital corresponds to the external capital adequacy requirement (Basel III) which must be met by the Group.</t>
  </si>
  <si>
    <t xml:space="preserve">2) Moody’s and Standard &amp; Poor’s downgrades of Eksportfinans’ credit rating in the fourth quarter of 2011 resulted in sizeable unrealised gains on the company’s long-term funding. The effect of such unrealised gains on DNB’s holding, after tax, represented NOK 11.8 billion in the fourth quarter of 2011. After reviewing the fair value of the company in connection with the closing of the annual accounts, DNB wrote down the value by an amount corresponding to unrealised gains on Eksportfinans’ own debt in the fourth quarter of 2011. In 2012, 2013, 2014 and 2015, the required rate of return in the market was reduced, and Eksportfinans had sizeable unrealised losses on own debt. The impairment loss recorded by DNB in the fourth quarter of 2011 was reversed by an amount corresponding to these unrealised losses. Reversals totalling NOK 73 million were made in the first quarter of 2015. The remaining impairment loss was NOK 266 million at end-March 2015. The impairment loss in 2011 and subsequent reversals have been reported on the line ”Profit from companies accounted for by the equity method” along with DNB’s share of profits from the company.
</t>
  </si>
  <si>
    <t>A total overview of subordinated loans as at 31 March 2015 can be found in the appendix on page 94-97.</t>
  </si>
  <si>
    <t>3)  Negative outlook.</t>
  </si>
  <si>
    <t>1)  Positive outlook.</t>
  </si>
  <si>
    <r>
      <t xml:space="preserve">A1 </t>
    </r>
    <r>
      <rPr>
        <vertAlign val="superscript"/>
        <sz val="6.5"/>
        <color indexed="60"/>
        <rFont val="Arial"/>
        <family val="2"/>
      </rPr>
      <t>3)</t>
    </r>
  </si>
  <si>
    <t xml:space="preserve">1)  As of 1 January 2015, DNB Finans’ operations in Sweden and Denmark are included in the Large corporates and international customers segment. Previously, these operations were divided between the Small and medium-sized enterprises and Personal customer segments. Figures for previous periods have been adjusted correspondingly. </t>
  </si>
  <si>
    <t>1)  The customer segments have recently been redefined. As of 1 January 2015, DNB Finans’ operations in Sweden and Denmark are included in the Large corporates and international customers segment. Previously, these operations were divided between the Small and medium-sized enterprises and Personal customer segments. Figures for previous periods have been adjusted correspondingly.</t>
  </si>
  <si>
    <t xml:space="preserve">4)  Profits from repossessed operations which are fully consolidated in the DNB Group are presented net under  "Profit from repossessed operations" under the various segments. </t>
  </si>
  <si>
    <t>1)  As of 1 January 2015, DNB Finans’ operations in Sweden and Denmark are included in the Large corporates and international customers segment. Previously, these operations were divided between the Small and medium-sized enterprises and Personal customer segments. Figures for previous periods have been adjusted correspondingly.</t>
  </si>
  <si>
    <r>
      <t>A1</t>
    </r>
    <r>
      <rPr>
        <b/>
        <vertAlign val="superscript"/>
        <sz val="6.5"/>
        <color indexed="60"/>
        <rFont val="Arial"/>
        <family val="2"/>
      </rPr>
      <t xml:space="preserve"> 1)</t>
    </r>
  </si>
  <si>
    <r>
      <t>- Consumer finance</t>
    </r>
    <r>
      <rPr>
        <vertAlign val="superscript"/>
        <sz val="6.5"/>
        <color indexed="60"/>
        <rFont val="Arial"/>
        <family val="2"/>
      </rPr>
      <t xml:space="preserve"> 1)</t>
    </r>
  </si>
  <si>
    <r>
      <t>Small and medium-sized enterprises</t>
    </r>
    <r>
      <rPr>
        <b/>
        <vertAlign val="superscript"/>
        <sz val="6.5"/>
        <color indexed="60"/>
        <rFont val="Arial"/>
        <family val="2"/>
      </rPr>
      <t xml:space="preserve"> 1)</t>
    </r>
  </si>
  <si>
    <t>4)  Allocated capital corresponds to the external capital adequacy requirement (Basel III) which must be met by the Group. In consequence of stricter external capital requirements and the authorities’ signals of additional capital requirements for home mortgages, allocated capital to Personal customers were adjusted upwards in 2015.</t>
  </si>
  <si>
    <t>3)  The figures do not include salaries and indirect expenses.</t>
  </si>
  <si>
    <t>USD 96 760</t>
  </si>
  <si>
    <t>3m USD Libor + 15</t>
  </si>
  <si>
    <t>6m USD Libor + 25</t>
  </si>
  <si>
    <t>Sindre Nikolaisen, Investor Relations</t>
  </si>
  <si>
    <t>Exchange rate effects for units outside Norway</t>
  </si>
  <si>
    <t>Net additional Tier 1 capital instruments included in total equity</t>
  </si>
  <si>
    <t>Additional Tier 1 capital instruments</t>
  </si>
  <si>
    <t>Additional Tier 1 capital instruments included in total equity</t>
  </si>
  <si>
    <t>Net accrued interest on additional Tier 1 capital instruments</t>
  </si>
  <si>
    <t xml:space="preserve">Provisions for higher life expectancy, group pension </t>
  </si>
  <si>
    <t>1.14</t>
  </si>
  <si>
    <t>For definitions of selected key figures, see table 1.1.14</t>
  </si>
  <si>
    <t xml:space="preserve">Capital adequacy figures include 50 per cent of interim profits in all quarters. Annual figures are exclusive of dividend payments.
</t>
  </si>
  <si>
    <t xml:space="preserve">2)   JSC DNB Bank was sold in July 2014 and had 176 employees/employees calculated on a full-time basis at the end of 2013. </t>
  </si>
  <si>
    <t>1) The number of full-time positions in the call centre increased by 29 since year-end 2014, while there was a reduction of 60 full-time positions in the branch network.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</si>
</sst>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140">
    <numFmt numFmtId="41" formatCode="_ * #,##0_ ;_ * \-#,##0_ ;_ * &quot;-&quot;_ ;_ @_ "/>
    <numFmt numFmtId="43" formatCode="_ * #,##0.00_ ;_ * \-#,##0.00_ ;_ * &quot;-&quot;??_ ;_ @_ "/>
    <numFmt numFmtId="164" formatCode="_-* #,##0_-;\-* #,##0_-;_-* &quot;-&quot;_-;_-@_-"/>
    <numFmt numFmtId="165" formatCode="_(&quot;$&quot;* #,##0_);_(&quot;$&quot;* \(#,##0\);_(&quot;$&quot;* &quot;-&quot;_);_(@_)"/>
    <numFmt numFmtId="166" formatCode="_(* #,##0_);_(* \(#,##0\);_(* &quot;-&quot;_);_(@_)"/>
    <numFmt numFmtId="167" formatCode="_(* #,##0.00_);_(* \(#,##0.00\);_(* &quot;-&quot;??_);_(@_)"/>
    <numFmt numFmtId="168" formatCode="General_)"/>
    <numFmt numFmtId="169" formatCode="0\.00_);\(0\.00\)"/>
    <numFmt numFmtId="170" formatCode="0\.0_);\(0\.0\)"/>
    <numFmt numFmtId="171" formatCode="_(* #,##0_);_(* \(#,##0\);_(* &quot;0&quot;_);_(@_)"/>
    <numFmt numFmtId="172" formatCode="_(* #,##0_);_(* \(#,##0\);_(* &quot;0&quot;??_);_(@_)"/>
    <numFmt numFmtId="173" formatCode="@&quot; &quot;"/>
    <numFmt numFmtId="174" formatCode="_(* #,##0_);_(* \(#,##0\);_(* &quot;&quot;_);_(@_)"/>
    <numFmt numFmtId="175" formatCode="@_)"/>
    <numFmt numFmtId="176" formatCode="_(* #,##0_);_(* \(#,##0\);_(* &quot;&quot;??_);_(@_)"/>
    <numFmt numFmtId="177" formatCode="0\.00_);\(0\.00\);\-_)"/>
    <numFmt numFmtId="178" formatCode="0.0"/>
    <numFmt numFmtId="179" formatCode="#,##0_);\(#,##0\);0_)"/>
    <numFmt numFmtId="180" formatCode="#,##0;\(#,##0\)"/>
    <numFmt numFmtId="181" formatCode="#,##0.0_);\(#,##0.0\)"/>
    <numFmt numFmtId="182" formatCode="&quot;£&quot;_(#,##0.00_);&quot;£&quot;\(#,##0.00\)"/>
    <numFmt numFmtId="183" formatCode="#,##0.0_)\x;\(#,##0.0\)\x"/>
    <numFmt numFmtId="184" formatCode="#,##0.0_)_x;\(#,##0.0\)_x"/>
    <numFmt numFmtId="185" formatCode="0.0_)\%;\(0.0\)\%"/>
    <numFmt numFmtId="186" formatCode="#,##0.0_)_%;\(#,##0.0\)_%"/>
    <numFmt numFmtId="187" formatCode="0.00%;\(0.00\)%"/>
    <numFmt numFmtId="188" formatCode="###0;\(###0\)"/>
    <numFmt numFmtId="189" formatCode="###0.0;\(###0.0\)"/>
    <numFmt numFmtId="190" formatCode="###0.0&quot;x&quot;;\(###0.0\)&quot;x&quot;"/>
    <numFmt numFmtId="191" formatCode="###0.0_x;\(###0.0\)_x"/>
    <numFmt numFmtId="192" formatCode="0\A"/>
    <numFmt numFmtId="193" formatCode="\$0.00;\(\$0.00\)"/>
    <numFmt numFmtId="194" formatCode="_-* #,##0_-;\(#,##0\);_-* &quot;–&quot;_-;_-@_-"/>
    <numFmt numFmtId="195" formatCode="#,##0;\(#,##0\);\–;@"/>
    <numFmt numFmtId="196" formatCode="0.0&quot;  &quot;"/>
    <numFmt numFmtId="197" formatCode="0.000"/>
    <numFmt numFmtId="198" formatCode="_-* #,##0.00\ [$€-1]_-;\-* #,##0.00\ [$€-1]_-;_-* &quot;-&quot;??\ [$€-1]_-"/>
    <numFmt numFmtId="199" formatCode="0.0%"/>
    <numFmt numFmtId="200" formatCode="0.0_)\%;\(0.0\)\%;0.0_)\%;@_)_%"/>
    <numFmt numFmtId="201" formatCode="#,##0.0_)_%;\(#,##0.0\)_%;0.0_)_%;@_)_%"/>
    <numFmt numFmtId="202" formatCode="#,##0.0_);\(#,##0.0\);#,##0.0_);@_)"/>
    <numFmt numFmtId="203" formatCode="&quot;£&quot;_(#,##0.00_);&quot;£&quot;\(#,##0.00\);&quot;£&quot;_(0.00_);@_)"/>
    <numFmt numFmtId="204" formatCode="#,##0.00_);\(#,##0.00\);0.00_);@_)"/>
    <numFmt numFmtId="205" formatCode="\€_(#,##0.00_);\€\(#,##0.00\);\€_(0.00_);@_)"/>
    <numFmt numFmtId="206" formatCode="#,##0_)\x;\(#,##0\)\x;0_)\x;@_)_x"/>
    <numFmt numFmtId="207" formatCode="#,##0_)_x;\(#,##0\)_x;0_)_x;@_)_x"/>
    <numFmt numFmtId="208" formatCode="\£#,##0_);\(\£#,##0\)"/>
    <numFmt numFmtId="209" formatCode="0%;\(0\)%"/>
    <numFmt numFmtId="210" formatCode="0.0000000"/>
    <numFmt numFmtId="211" formatCode="#,##0_%_);\(#,##0\)_%;#,##0_%_);@_%_)"/>
    <numFmt numFmtId="212" formatCode="#,##0_%_);\(#,##0\)_%;**;@_%_)"/>
    <numFmt numFmtId="213" formatCode="#,##0.00_%_);\(#,##0.00\)_%;#,##0.00_%_);@_%_)"/>
    <numFmt numFmtId="214" formatCode="#,##0.00_%_);\(#,##0.00\)_%;**;@_%_)"/>
    <numFmt numFmtId="215" formatCode="#,##0.000_%_);\(#,##0.000\)_%;**;@_%_)"/>
    <numFmt numFmtId="216" formatCode="#,##0.0_%_);\(#,##0.0\)_%;**;@_%_)"/>
    <numFmt numFmtId="217" formatCode="&quot;$&quot;#,##0.0;\(&quot;$&quot;#,##0.0\);&quot;$&quot;#,##0.0"/>
    <numFmt numFmtId="218" formatCode="\£#,##0.0;\(\£#,##0.0\);\£#,##0.0"/>
    <numFmt numFmtId="219" formatCode="_-&quot;€&quot;* #,##0.00_-;\-&quot;€&quot;* #,##0.00_-;_-&quot;€&quot;* &quot;-&quot;??_-;_-@_-"/>
    <numFmt numFmtId="220" formatCode="&quot;$&quot;#,##0_%_);\(&quot;$&quot;#,##0\)_%;&quot;$&quot;#,##0_%_);@_%_)"/>
    <numFmt numFmtId="221" formatCode="&quot;$&quot;#,##0.00_%_);\(&quot;$&quot;#,##0.00\)_%;&quot;$&quot;#,##0.00_%_);@_%_)"/>
    <numFmt numFmtId="222" formatCode="&quot;$&quot;#,##0.00_%_);\(&quot;$&quot;#,##0.00\)_%;**;@_%_)"/>
    <numFmt numFmtId="223" formatCode="&quot;$&quot;#,##0.0_%_);\(&quot;$&quot;#,##0.0\)_%;**;@_%_)"/>
    <numFmt numFmtId="224" formatCode="0.000000"/>
    <numFmt numFmtId="225" formatCode="m/d/yy_%_)"/>
    <numFmt numFmtId="226" formatCode="_-* #,##0.00\ _€_-;\-* #,##0.00\ _€_-;_-* &quot;-&quot;??\ _€_-;_-@_-"/>
    <numFmt numFmtId="227" formatCode="0_%_);\(0\)_%;0_%_);@_%_)"/>
    <numFmt numFmtId="228" formatCode="#,##0.0;\-#,##0.0;&quot;         -&quot;"/>
    <numFmt numFmtId="229" formatCode="0.0\%_);\(0.0\%\);0.0\%_);@_%_)"/>
    <numFmt numFmtId="230" formatCode="&quot;$&quot;#,##0.0_%_);\(&quot;$&quot;#,##0.0\)_%"/>
    <numFmt numFmtId="231" formatCode="&quot;$&quot;#,##0.00_%_);\(&quot;$&quot;#,##0.00\)_%"/>
    <numFmt numFmtId="232" formatCode="0.0\x_)_);&quot;NM    &quot;;0.0\x_)_)"/>
    <numFmt numFmtId="233" formatCode="0.0%_);\(0.0%\)"/>
    <numFmt numFmtId="234" formatCode="_-* #,##0_-;_-* #,##0\-;_-* &quot;-&quot;_-;_-@_-"/>
    <numFmt numFmtId="235" formatCode="#,##0%_);\(#,##0%\)"/>
    <numFmt numFmtId="236" formatCode="#,##0\x_);\(#,##0\x\)"/>
    <numFmt numFmtId="237" formatCode="#,##0.0_x_)_);&quot;NM&quot;_x_)_);#,##0.0_x_)_);@_x_)_)"/>
    <numFmt numFmtId="238" formatCode="0.0&quot;%&quot;"/>
    <numFmt numFmtId="239" formatCode="_-&quot;€&quot;* #,##0_-;\-&quot;€&quot;* #,##0_-;_-&quot;€&quot;* &quot;-&quot;_-;_-@_-"/>
    <numFmt numFmtId="240" formatCode="#,##0.0\%_);\(#,##0.0\%\);#,##0.0\%_);@_)"/>
    <numFmt numFmtId="241" formatCode="0.0%_);\(0.0%\);**;@_%_)"/>
    <numFmt numFmtId="242" formatCode="#,##0.0\ \x;[Red]\(#,##0.0\ \x\)"/>
    <numFmt numFmtId="243" formatCode="#,###,##0.00;\(#,###,##0.00\)"/>
    <numFmt numFmtId="244" formatCode="0&quot;%&quot;"/>
    <numFmt numFmtId="245" formatCode="#,##0.0_%_);\(#,##0.0\)_%"/>
    <numFmt numFmtId="246" formatCode="_-&quot;L.&quot;\ * #,##0_-;\-&quot;L.&quot;\ * #,##0_-;_-&quot;L.&quot;\ * &quot;-&quot;_-;_-@_-"/>
    <numFmt numFmtId="247" formatCode="\¥#,##0_);\(\¥#,##0\)"/>
    <numFmt numFmtId="248" formatCode="_-* #,##0\ &quot;€&quot;_-;\-* #,##0\ &quot;€&quot;_-;_-* &quot;-&quot;\ &quot;€&quot;_-;_-@_-"/>
    <numFmt numFmtId="249" formatCode="_-* #,##0\ _€_-;\-* #,##0\ _€_-;_-* &quot;-&quot;\ _€_-;_-@_-"/>
    <numFmt numFmtId="250" formatCode="_-* #,##0.00\ &quot;€&quot;_-;\-* #,##0.00\ &quot;€&quot;_-;_-* &quot;-&quot;??\ &quot;€&quot;_-;_-@_-"/>
    <numFmt numFmtId="251" formatCode="\_x0000_\_x0000__ * #,##0.00_ ;_ * \-#,##0.00_ ;_ * &quot;-&quot;??_ ;_ @"/>
    <numFmt numFmtId="252" formatCode="\_x0000_\_x0000__ &quot;kr&quot;\ * #,##0_ ;_ &quot;kr&quot;\ * \-#,##0_ ;_ &quot;kr&quot;\ * &quot;-&quot;_ ;_ @"/>
    <numFmt numFmtId="253" formatCode="\_x0000_\_x0000__ &quot;kr&quot;\ * #,##0.00_ ;_ &quot;kr&quot;\ * \-#,##0.00_ ;_ &quot;kr&quot;\ * &quot;-&quot;??_ ;_ @"/>
    <numFmt numFmtId="254" formatCode="\_x0000_\_x0000__(* #,##0.00_);_(* \(#,##0.00\);_(* &quot;-&quot;??_);_(@"/>
    <numFmt numFmtId="255" formatCode="#,##0_);\(#,##0\);\–;@"/>
    <numFmt numFmtId="256" formatCode="_(* #,##0_);_(* \(#,##0\);_(* &quot;-&quot;??_);_(@_)"/>
    <numFmt numFmtId="257" formatCode="###\ ##0_);\(###\ ##0\)"/>
    <numFmt numFmtId="258" formatCode="0.0_);\(0.0\)"/>
    <numFmt numFmtId="259" formatCode="0.00_);\(0.00\);\-_)"/>
    <numFmt numFmtId="260" formatCode="0.0_);\(0.0\);\-_)"/>
    <numFmt numFmtId="261" formatCode="#,##0_);\(#,##0\)"/>
    <numFmt numFmtId="262" formatCode="#,##0.0_);\(#,##0.0\);0.0_)"/>
    <numFmt numFmtId="263" formatCode="_(* #,##0_);_(* \(#,##0\);0_);_(@_)"/>
    <numFmt numFmtId="264" formatCode="_(* #,##0.0_);_(* \(#,##0.0\);_(* &quot;-&quot;_);_(@_)"/>
    <numFmt numFmtId="265" formatCode="&quot;1.&quot;@"/>
    <numFmt numFmtId="266" formatCode="0.00_);\(0.00\);0.00_)"/>
    <numFmt numFmtId="267" formatCode="&quot;2.&quot;@"/>
    <numFmt numFmtId="268" formatCode="&quot;+ &quot;@"/>
    <numFmt numFmtId="269" formatCode="&quot;- &quot;@"/>
    <numFmt numFmtId="270" formatCode="#,##0.0_);\(#,##0.0\);&quot;&quot;"/>
    <numFmt numFmtId="271" formatCode="0.0_);\(0.0\);&quot;&quot;"/>
    <numFmt numFmtId="272" formatCode="0.00_);\(0.00\);&quot;&quot;"/>
    <numFmt numFmtId="273" formatCode="0\.00_);\(0\.00\);&quot;&quot;"/>
    <numFmt numFmtId="274" formatCode="_(* #,##0.00_);_(* \(#,##0.00\);_(* &quot;-&quot;_);_(@_)"/>
    <numFmt numFmtId="275" formatCode="0.0\ %"/>
    <numFmt numFmtId="276" formatCode="_(* #,##0_);_(* \(#,##0\);_(* &quot;-&quot;?_);_(@_)"/>
    <numFmt numFmtId="277" formatCode="0.0_);\(0.0\);_(* &quot;0,0&quot;_);_(@_)"/>
    <numFmt numFmtId="278" formatCode="#,##0_)"/>
    <numFmt numFmtId="279" formatCode="&quot;3.&quot;@"/>
    <numFmt numFmtId="280" formatCode="_ * #,##0_ ;_ * \-#,##0_ ;_ * &quot;-&quot;??_ ;_ @_ "/>
    <numFmt numFmtId="281" formatCode="#,##0.00_);\(#,##0.00\)"/>
    <numFmt numFmtId="282" formatCode="&quot;4.&quot;@"/>
    <numFmt numFmtId="283" formatCode="\(0&quot;%)&quot;"/>
    <numFmt numFmtId="284" formatCode="_(* #,##0.0_);_(* \(#,##0.00\);_(* &quot;-&quot;??_);_(@_)"/>
    <numFmt numFmtId="285" formatCode="&quot;fl&quot;#,##0_);\(&quot;fl&quot;#,##0\)"/>
    <numFmt numFmtId="286" formatCode="&quot;fl&quot;#,##0_);[Red]\(&quot;fl&quot;#,##0\)"/>
    <numFmt numFmtId="287" formatCode="&quot;fl&quot;#,##0.00_);\(&quot;fl&quot;#,##0.00\)"/>
    <numFmt numFmtId="288" formatCode="_([$€-2]\ * #.##0.00_);_([$€-2]\ * \(#.##0.00\);_([$€-2]\ * &quot;-&quot;??_)"/>
    <numFmt numFmtId="289" formatCode="_-&quot;$&quot;* #,##0.00_-;\-&quot;$&quot;* #,##0.00_-;_-&quot;$&quot;* &quot;-&quot;??_-;_-@_-"/>
    <numFmt numFmtId="290" formatCode="_-&quot;$&quot;* #,##0_-;\-&quot;$&quot;* #,##0_-;_-&quot;$&quot;* &quot;-&quot;_-;_-@_-"/>
    <numFmt numFmtId="291" formatCode="#,###"/>
    <numFmt numFmtId="292" formatCode="#,###;\-#,###"/>
    <numFmt numFmtId="293" formatCode="yyyy\-mm\-dd"/>
    <numFmt numFmtId="294" formatCode="yyyy\-mm\-dd\ h:mm:ss"/>
    <numFmt numFmtId="295" formatCode="&quot;Yes&quot;;&quot;Yes&quot;;&quot;No&quot;"/>
    <numFmt numFmtId="296" formatCode="0.0000%"/>
    <numFmt numFmtId="297" formatCode="0000"/>
    <numFmt numFmtId="298" formatCode="#.0,,,"/>
    <numFmt numFmtId="299" formatCode="_(* #,##0.0_);_(* \(#,##0.0\);_(* &quot;0,0&quot;_);_(@_)"/>
    <numFmt numFmtId="300" formatCode="#&quot;%&quot;"/>
    <numFmt numFmtId="301" formatCode="[$-809]d\ mmmm\ yyyy;@"/>
  </numFmts>
  <fonts count="35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Verdana"/>
      <family val="2"/>
    </font>
    <font>
      <sz val="14"/>
      <name val="Verdana"/>
      <family val="2"/>
    </font>
    <font>
      <sz val="6"/>
      <name val="Verdana"/>
      <family val="2"/>
    </font>
    <font>
      <sz val="7"/>
      <name val="Verdana"/>
      <family val="2"/>
    </font>
    <font>
      <b/>
      <sz val="14"/>
      <name val="Verdana"/>
      <family val="2"/>
    </font>
    <font>
      <sz val="15"/>
      <name val="Verdana"/>
      <family val="2"/>
    </font>
    <font>
      <sz val="8"/>
      <name val="Verdana"/>
      <family val="2"/>
    </font>
    <font>
      <b/>
      <sz val="10"/>
      <name val="Arial"/>
      <family val="2"/>
    </font>
    <font>
      <i/>
      <sz val="10"/>
      <name val="Arial"/>
      <family val="2"/>
    </font>
    <font>
      <i/>
      <sz val="6"/>
      <name val="Verdana"/>
      <family val="2"/>
    </font>
    <font>
      <sz val="9"/>
      <name val="Verdana"/>
      <family val="2"/>
    </font>
    <font>
      <b/>
      <sz val="6"/>
      <name val="Arial"/>
      <family val="2"/>
    </font>
    <font>
      <b/>
      <sz val="7"/>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b/>
      <u/>
      <sz val="10"/>
      <name val="Verdana"/>
      <family val="2"/>
    </font>
    <font>
      <i/>
      <sz val="7"/>
      <name val="Verdana"/>
      <family val="2"/>
    </font>
    <font>
      <b/>
      <vertAlign val="superscript"/>
      <sz val="7"/>
      <name val="Verdana"/>
      <family val="2"/>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Garamond"/>
      <family val="1"/>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b/>
      <u/>
      <sz val="10"/>
      <color indexed="59"/>
      <name val="Arial"/>
      <family val="2"/>
    </font>
    <font>
      <sz val="7"/>
      <color indexed="60"/>
      <name val="Arial"/>
      <family val="2"/>
    </font>
    <font>
      <i/>
      <sz val="6"/>
      <color indexed="60"/>
      <name val="Arial"/>
      <family val="2"/>
    </font>
    <font>
      <sz val="14"/>
      <color indexed="60"/>
      <name val="Arial"/>
      <family val="2"/>
    </font>
    <font>
      <b/>
      <sz val="7"/>
      <color indexed="60"/>
      <name val="Arial"/>
      <family val="2"/>
    </font>
    <font>
      <b/>
      <sz val="6"/>
      <color indexed="60"/>
      <name val="Arial"/>
      <family val="2"/>
    </font>
    <font>
      <sz val="5.5"/>
      <color indexed="60"/>
      <name val="Arial"/>
      <family val="2"/>
    </font>
    <font>
      <i/>
      <sz val="14"/>
      <color indexed="60"/>
      <name val="Arial"/>
      <family val="2"/>
    </font>
    <font>
      <b/>
      <sz val="14"/>
      <color indexed="60"/>
      <name val="Arial"/>
      <family val="2"/>
    </font>
    <font>
      <sz val="6.5"/>
      <color indexed="60"/>
      <name val="Arial"/>
      <family val="2"/>
    </font>
    <font>
      <i/>
      <sz val="6.5"/>
      <color indexed="60"/>
      <name val="Arial"/>
      <family val="2"/>
    </font>
    <font>
      <sz val="6.5"/>
      <name val="Arial"/>
      <family val="2"/>
    </font>
    <font>
      <sz val="6"/>
      <color indexed="60"/>
      <name val="Arial"/>
      <family val="2"/>
    </font>
    <font>
      <sz val="5"/>
      <color indexed="60"/>
      <name val="Arial"/>
      <family val="2"/>
    </font>
    <font>
      <b/>
      <sz val="6.5"/>
      <color indexed="60"/>
      <name val="Arial"/>
      <family val="2"/>
    </font>
    <font>
      <i/>
      <sz val="7"/>
      <color indexed="60"/>
      <name val="Arial"/>
      <family val="2"/>
    </font>
    <font>
      <b/>
      <sz val="5.5"/>
      <color indexed="60"/>
      <name val="Arial"/>
      <family val="2"/>
    </font>
    <font>
      <b/>
      <u/>
      <sz val="5.5"/>
      <color indexed="59"/>
      <name val="Arial"/>
      <family val="2"/>
    </font>
    <font>
      <sz val="5.5"/>
      <name val="Arial"/>
      <family val="2"/>
    </font>
    <font>
      <b/>
      <sz val="5.5"/>
      <name val="Arial"/>
      <family val="2"/>
    </font>
    <font>
      <b/>
      <sz val="8"/>
      <color indexed="60"/>
      <name val="Arial"/>
      <family val="2"/>
    </font>
    <font>
      <sz val="6"/>
      <name val="Arial"/>
      <family val="2"/>
    </font>
    <font>
      <vertAlign val="superscript"/>
      <sz val="6.5"/>
      <color indexed="60"/>
      <name val="Arial"/>
      <family val="2"/>
    </font>
    <font>
      <sz val="8.5"/>
      <name val="Arial"/>
      <family val="2"/>
    </font>
    <font>
      <sz val="8"/>
      <color indexed="60"/>
      <name val="Arial"/>
      <family val="2"/>
    </font>
    <font>
      <sz val="15"/>
      <name val="Arial"/>
      <family val="2"/>
    </font>
    <font>
      <i/>
      <sz val="7"/>
      <name val="Arial"/>
      <family val="2"/>
    </font>
    <font>
      <b/>
      <sz val="11"/>
      <name val="Arial"/>
      <family val="2"/>
    </font>
    <font>
      <b/>
      <sz val="15"/>
      <name val="Arial"/>
      <family val="2"/>
    </font>
    <font>
      <i/>
      <sz val="14"/>
      <name val="Arial"/>
      <family val="2"/>
    </font>
    <font>
      <i/>
      <sz val="8"/>
      <name val="Arial"/>
      <family val="2"/>
    </font>
    <font>
      <i/>
      <sz val="8"/>
      <color indexed="60"/>
      <name val="Arial"/>
      <family val="2"/>
    </font>
    <font>
      <b/>
      <vertAlign val="superscript"/>
      <sz val="6.5"/>
      <color indexed="60"/>
      <name val="Arial"/>
      <family val="2"/>
    </font>
    <font>
      <sz val="10"/>
      <name val="Arial"/>
      <family val="1"/>
    </font>
    <font>
      <sz val="10"/>
      <color indexed="64"/>
      <name val="Arial"/>
      <family val="2"/>
    </font>
    <font>
      <sz val="8"/>
      <color indexed="64"/>
      <name val="Arial"/>
      <family val="2"/>
    </font>
    <font>
      <vertAlign val="superscript"/>
      <sz val="6"/>
      <color indexed="60"/>
      <name val="Arial"/>
      <family val="2"/>
    </font>
    <font>
      <b/>
      <u/>
      <vertAlign val="superscript"/>
      <sz val="12"/>
      <color indexed="25"/>
      <name val="Arial"/>
      <family val="2"/>
    </font>
    <font>
      <b/>
      <u/>
      <sz val="8"/>
      <color indexed="59"/>
      <name val="Arial"/>
      <family val="2"/>
    </font>
    <font>
      <i/>
      <vertAlign val="superscript"/>
      <sz val="6.5"/>
      <color indexed="60"/>
      <name val="Arial"/>
      <family val="2"/>
    </font>
    <font>
      <vertAlign val="superscript"/>
      <sz val="6.5"/>
      <name val="Arial"/>
      <family val="2"/>
    </font>
    <font>
      <i/>
      <sz val="6.5"/>
      <name val="Arial"/>
      <family val="2"/>
    </font>
    <font>
      <b/>
      <sz val="6.5"/>
      <name val="Arial"/>
      <family val="2"/>
    </font>
    <font>
      <sz val="6.5"/>
      <name val="Trade Gothic LT Std Light"/>
    </font>
    <font>
      <sz val="9"/>
      <color theme="1"/>
      <name val="Arial"/>
      <family val="2"/>
    </font>
    <font>
      <sz val="9"/>
      <color theme="1"/>
      <name val="Calibri"/>
      <family val="2"/>
      <scheme val="minor"/>
    </font>
    <font>
      <sz val="9"/>
      <color theme="1"/>
      <name val="Verdana"/>
      <family val="2"/>
    </font>
    <font>
      <sz val="10"/>
      <color rgb="FFFF0000"/>
      <name val="Arial"/>
      <family val="2"/>
    </font>
    <font>
      <u/>
      <sz val="8"/>
      <color rgb="FF0070C0"/>
      <name val="Arial"/>
      <family val="2"/>
    </font>
    <font>
      <b/>
      <u/>
      <sz val="12"/>
      <color theme="5"/>
      <name val="Arial"/>
      <family val="2"/>
    </font>
    <font>
      <sz val="8"/>
      <color rgb="FF000000"/>
      <name val="Arial"/>
      <family val="2"/>
    </font>
    <font>
      <b/>
      <sz val="6.5"/>
      <color theme="1"/>
      <name val="Arial"/>
      <family val="2"/>
    </font>
    <font>
      <sz val="6.5"/>
      <color rgb="FFFF0000"/>
      <name val="Arial"/>
      <family val="2"/>
    </font>
    <font>
      <sz val="6.5"/>
      <color theme="1"/>
      <name val="Arial"/>
      <family val="2"/>
    </font>
    <font>
      <sz val="8"/>
      <color rgb="FF333333"/>
      <name val="Arial"/>
      <family val="2"/>
    </font>
    <font>
      <b/>
      <vertAlign val="superscript"/>
      <sz val="6.5"/>
      <name val="Arial"/>
      <family val="2"/>
    </font>
    <font>
      <b/>
      <u/>
      <vertAlign val="superscript"/>
      <sz val="12"/>
      <color theme="5"/>
      <name val="Arial"/>
      <family val="2"/>
    </font>
    <font>
      <b/>
      <sz val="10"/>
      <color theme="5"/>
      <name val="Arial"/>
      <family val="2"/>
    </font>
    <font>
      <b/>
      <vertAlign val="superscript"/>
      <sz val="10"/>
      <color theme="5"/>
      <name val="Arial"/>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b/>
      <sz val="8"/>
      <color theme="5"/>
      <name val="Arial"/>
      <family val="2"/>
    </font>
    <font>
      <sz val="6.5"/>
      <color rgb="FF000000"/>
      <name val="Arial"/>
      <family val="2"/>
    </font>
    <font>
      <b/>
      <sz val="20"/>
      <color theme="5"/>
      <name val="Arial"/>
      <family val="2"/>
    </font>
    <font>
      <sz val="10"/>
      <color theme="5"/>
      <name val="Arial"/>
      <family val="2"/>
    </font>
    <font>
      <u/>
      <sz val="10"/>
      <color theme="5"/>
      <name val="Arial"/>
      <family val="2"/>
    </font>
    <font>
      <b/>
      <sz val="7"/>
      <name val="Arial"/>
      <family val="2"/>
    </font>
    <font>
      <b/>
      <sz val="10"/>
      <color indexed="60"/>
      <name val="Arial"/>
      <family val="2"/>
    </font>
    <font>
      <sz val="4.5"/>
      <name val="Arial"/>
      <family val="2"/>
    </font>
    <font>
      <i/>
      <sz val="6"/>
      <name val="Arial"/>
      <family val="2"/>
    </font>
    <font>
      <b/>
      <u/>
      <vertAlign val="superscript"/>
      <sz val="10"/>
      <color indexed="25"/>
      <name val="Arial"/>
      <family val="2"/>
    </font>
    <font>
      <sz val="14"/>
      <color rgb="FFFF0000"/>
      <name val="Arial"/>
      <family val="2"/>
    </font>
    <font>
      <i/>
      <vertAlign val="superscript"/>
      <sz val="6.5"/>
      <name val="Arial"/>
      <family val="2"/>
    </font>
    <font>
      <b/>
      <sz val="6.5"/>
      <color rgb="FFFF0000"/>
      <name val="Arial"/>
      <family val="2"/>
    </font>
    <font>
      <sz val="5"/>
      <name val="Arial"/>
      <family val="2"/>
    </font>
    <font>
      <sz val="11"/>
      <color rgb="FF1F497D"/>
      <name val="Calibri"/>
      <family val="2"/>
    </font>
    <font>
      <b/>
      <sz val="7.5"/>
      <color indexed="60"/>
      <name val="Arial"/>
      <family val="2"/>
    </font>
    <font>
      <b/>
      <u/>
      <sz val="6.5"/>
      <color indexed="60"/>
      <name val="Arial"/>
      <family val="2"/>
    </font>
    <font>
      <b/>
      <u/>
      <sz val="6.5"/>
      <name val="Arial"/>
      <family val="2"/>
    </font>
    <font>
      <b/>
      <u/>
      <sz val="6.5"/>
      <color indexed="59"/>
      <name val="Arial"/>
      <family val="2"/>
    </font>
    <font>
      <u/>
      <sz val="6.5"/>
      <color indexed="60"/>
      <name val="Arial"/>
      <family val="2"/>
    </font>
    <font>
      <vertAlign val="superscript"/>
      <sz val="10"/>
      <color theme="5"/>
      <name val="Arial"/>
      <family val="2"/>
    </font>
    <font>
      <b/>
      <u/>
      <sz val="7"/>
      <color indexed="59"/>
      <name val="Arial"/>
      <family val="2"/>
    </font>
    <font>
      <u/>
      <sz val="7"/>
      <name val="Arial"/>
      <family val="2"/>
    </font>
    <font>
      <i/>
      <strike/>
      <sz val="6.5"/>
      <color indexed="60"/>
      <name val="Arial"/>
      <family val="2"/>
    </font>
    <font>
      <b/>
      <i/>
      <sz val="14"/>
      <color indexed="60"/>
      <name val="Arial"/>
      <family val="2"/>
    </font>
    <font>
      <b/>
      <i/>
      <sz val="14"/>
      <name val="Arial"/>
      <family val="2"/>
    </font>
    <font>
      <b/>
      <sz val="7"/>
      <color rgb="FFFF0000"/>
      <name val="Arial"/>
      <family val="2"/>
    </font>
    <font>
      <sz val="10"/>
      <name val="Arial"/>
      <family val="2"/>
    </font>
    <font>
      <b/>
      <sz val="10"/>
      <name val="Arial"/>
      <family val="2"/>
    </font>
    <font>
      <sz val="10"/>
      <name val="Arial"/>
      <family val="2"/>
    </font>
    <font>
      <b/>
      <u/>
      <sz val="12"/>
      <color rgb="FFFF0000"/>
      <name val="Arial"/>
      <family val="2"/>
    </font>
    <font>
      <sz val="10"/>
      <name val="Arial"/>
      <family val="2"/>
    </font>
    <font>
      <b/>
      <sz val="16"/>
      <color theme="5"/>
      <name val="Arial"/>
      <family val="2"/>
    </font>
    <font>
      <sz val="8"/>
      <color theme="1"/>
      <name val="Arial"/>
      <family val="2"/>
    </font>
    <font>
      <b/>
      <i/>
      <sz val="6.5"/>
      <name val="Arial"/>
      <family val="2"/>
    </font>
    <font>
      <u/>
      <sz val="6.5"/>
      <name val="Arial"/>
      <family val="2"/>
    </font>
    <font>
      <sz val="10"/>
      <color theme="0"/>
      <name val="Arial"/>
      <family val="2"/>
    </font>
    <font>
      <sz val="8"/>
      <color indexed="59"/>
      <name val="Arial"/>
      <family val="2"/>
    </font>
    <font>
      <sz val="4"/>
      <name val="Arial"/>
      <family val="2"/>
    </font>
    <font>
      <sz val="8"/>
      <color theme="0"/>
      <name val="Arial"/>
      <family val="2"/>
    </font>
    <font>
      <b/>
      <vertAlign val="superscript"/>
      <sz val="8"/>
      <color theme="5"/>
      <name val="Arial"/>
      <family val="2"/>
    </font>
    <font>
      <b/>
      <sz val="14"/>
      <color rgb="FFFF0000"/>
      <name val="Arial"/>
      <family val="2"/>
    </font>
    <font>
      <b/>
      <sz val="10"/>
      <color indexed="59"/>
      <name val="Arial"/>
      <family val="2"/>
    </font>
    <font>
      <b/>
      <u/>
      <sz val="6"/>
      <color theme="0"/>
      <name val="Arial"/>
      <family val="2"/>
    </font>
    <font>
      <b/>
      <sz val="10"/>
      <color rgb="FFFF0000"/>
      <name val="Arial"/>
      <family val="2"/>
    </font>
    <font>
      <sz val="10"/>
      <color rgb="FF0070C0"/>
      <name val="Arial"/>
      <family val="2"/>
    </font>
    <font>
      <sz val="9"/>
      <color rgb="FF006100"/>
      <name val="Verdana"/>
      <family val="2"/>
    </font>
    <font>
      <sz val="10"/>
      <name val="BERNHARD"/>
    </font>
    <font>
      <sz val="10"/>
      <name val="Helv"/>
    </font>
    <font>
      <sz val="1"/>
      <color indexed="8"/>
      <name val="Courier"/>
      <family val="3"/>
    </font>
    <font>
      <b/>
      <sz val="1"/>
      <color indexed="8"/>
      <name val="Courier"/>
      <family val="3"/>
    </font>
    <font>
      <sz val="11"/>
      <color indexed="8"/>
      <name val="Czcionka tekstu podstawowego"/>
      <family val="2"/>
      <charset val="238"/>
    </font>
    <font>
      <sz val="11"/>
      <color indexed="8"/>
      <name val="Calibri"/>
      <family val="2"/>
      <charset val="204"/>
    </font>
    <font>
      <sz val="11"/>
      <color indexed="9"/>
      <name val="Czcionka tekstu podstawowego"/>
      <family val="2"/>
      <charset val="238"/>
    </font>
    <font>
      <sz val="11"/>
      <color indexed="9"/>
      <name val="Calibri"/>
      <family val="2"/>
      <charset val="204"/>
    </font>
    <font>
      <b/>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8"/>
      <color indexed="9"/>
      <name val="Arial"/>
      <family val="2"/>
    </font>
    <font>
      <sz val="8"/>
      <color indexed="22"/>
      <name val="Arial"/>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color indexed="8"/>
      <name val="Calibri"/>
      <family val="2"/>
    </font>
    <font>
      <sz val="10"/>
      <name val="Arial"/>
      <family val="2"/>
      <charset val="186"/>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Arial"/>
      <family val="2"/>
      <charset val="238"/>
    </font>
    <font>
      <sz val="11"/>
      <color indexed="20"/>
      <name val="Czcionka tekstu podstawowego"/>
      <family val="2"/>
      <charset val="238"/>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60"/>
      <name val="Arial"/>
      <family val="2"/>
    </font>
    <font>
      <b/>
      <u/>
      <sz val="10"/>
      <color theme="5"/>
      <name val="Arial"/>
      <family val="2"/>
    </font>
    <font>
      <b/>
      <u/>
      <vertAlign val="superscript"/>
      <sz val="10"/>
      <color theme="5"/>
      <name val="Arial"/>
      <family val="2"/>
    </font>
    <font>
      <u/>
      <sz val="10"/>
      <color theme="10"/>
      <name val="Arial"/>
      <family val="2"/>
    </font>
    <font>
      <b/>
      <u/>
      <sz val="10"/>
      <color rgb="FFFF0000"/>
      <name val="Arial"/>
      <family val="2"/>
    </font>
    <font>
      <b/>
      <vertAlign val="superscript"/>
      <sz val="8"/>
      <color indexed="60"/>
      <name val="Arial"/>
      <family val="2"/>
    </font>
    <font>
      <i/>
      <sz val="15"/>
      <name val="Arial"/>
      <family val="2"/>
    </font>
    <font>
      <b/>
      <sz val="6.5"/>
      <color theme="0"/>
      <name val="Arial"/>
      <family val="2"/>
    </font>
    <font>
      <sz val="11"/>
      <color theme="1"/>
      <name val="Arial"/>
      <family val="2"/>
    </font>
    <font>
      <sz val="18"/>
      <color theme="1"/>
      <name val="Arial"/>
      <family val="2"/>
    </font>
    <font>
      <sz val="15"/>
      <color theme="1"/>
      <name val="Arial"/>
      <family val="2"/>
    </font>
    <font>
      <vertAlign val="superscript"/>
      <sz val="15"/>
      <color theme="1"/>
      <name val="Arial"/>
      <family val="2"/>
    </font>
    <font>
      <b/>
      <sz val="15"/>
      <color theme="1"/>
      <name val="Arial"/>
      <family val="2"/>
    </font>
    <font>
      <vertAlign val="superscript"/>
      <sz val="15"/>
      <name val="Arial"/>
      <family val="2"/>
    </font>
    <font>
      <b/>
      <sz val="13"/>
      <color theme="1"/>
      <name val="Arial"/>
      <family val="2"/>
    </font>
    <font>
      <b/>
      <sz val="11"/>
      <color theme="1"/>
      <name val="Arial"/>
      <family val="2"/>
    </font>
    <font>
      <b/>
      <sz val="14"/>
      <color theme="1"/>
      <name val="Arial"/>
      <family val="2"/>
    </font>
    <font>
      <b/>
      <sz val="20"/>
      <color rgb="FF007272"/>
      <name val="Arial"/>
      <family val="2"/>
    </font>
    <font>
      <sz val="15"/>
      <color rgb="FF333333"/>
      <name val="Arial"/>
      <family val="2"/>
    </font>
    <font>
      <sz val="15"/>
      <color rgb="FF000000"/>
      <name val="Arial"/>
      <family val="2"/>
    </font>
    <font>
      <b/>
      <u/>
      <sz val="20"/>
      <color rgb="FF007272"/>
      <name val="Arial"/>
      <family val="2"/>
    </font>
    <font>
      <b/>
      <sz val="20"/>
      <color theme="1"/>
      <name val="Arial"/>
      <family val="2"/>
    </font>
    <font>
      <sz val="20"/>
      <color theme="1"/>
      <name val="Arial"/>
      <family val="2"/>
    </font>
  </fonts>
  <fills count="63">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theme="0"/>
        <bgColor indexed="64"/>
      </patternFill>
    </fill>
    <fill>
      <patternFill patternType="solid">
        <fgColor rgb="FFEEE5D2"/>
        <bgColor indexed="64"/>
      </patternFill>
    </fill>
    <fill>
      <patternFill patternType="solid">
        <fgColor rgb="FFC6EFCE"/>
      </patternFill>
    </fill>
    <fill>
      <patternFill patternType="solid">
        <fgColor theme="4" tint="0.79998168889431442"/>
        <bgColor indexed="65"/>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Up">
        <fgColor indexed="23"/>
        <bgColor indexed="9"/>
      </patternFill>
    </fill>
    <fill>
      <patternFill patternType="solid">
        <fgColor indexed="27"/>
        <bgColor indexed="64"/>
      </patternFill>
    </fill>
    <fill>
      <patternFill patternType="gray0625"/>
    </fill>
    <fill>
      <patternFill patternType="lightDown">
        <bgColor indexed="55"/>
      </patternFill>
    </fill>
    <fill>
      <patternFill patternType="solid">
        <fgColor indexed="44"/>
        <bgColor indexed="64"/>
      </patternFill>
    </fill>
    <fill>
      <patternFill patternType="solid">
        <fgColor indexed="57"/>
        <bgColor indexed="64"/>
      </patternFill>
    </fill>
    <fill>
      <patternFill patternType="lightGray">
        <bgColor indexed="57"/>
      </patternFill>
    </fill>
    <fill>
      <patternFill patternType="solid">
        <fgColor indexed="45"/>
        <bgColor indexed="64"/>
      </patternFill>
    </fill>
    <fill>
      <patternFill patternType="solid">
        <fgColor indexed="65"/>
        <bgColor indexed="64"/>
      </patternFill>
    </fill>
    <fill>
      <patternFill patternType="solid">
        <fgColor rgb="FFF2F2F2"/>
        <bgColor indexed="64"/>
      </patternFill>
    </fill>
    <fill>
      <patternFill patternType="solid">
        <fgColor rgb="FFF0F0F0"/>
        <bgColor indexed="64"/>
      </patternFill>
    </fill>
  </fills>
  <borders count="88">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thin">
        <color theme="5"/>
      </bottom>
      <diagonal/>
    </border>
    <border>
      <left style="thick">
        <color indexed="9"/>
      </left>
      <right style="thick">
        <color indexed="9"/>
      </right>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style="thin">
        <color theme="5"/>
      </left>
      <right style="thin">
        <color theme="5"/>
      </right>
      <top style="thin">
        <color theme="5"/>
      </top>
      <bottom/>
      <diagonal/>
    </border>
    <border>
      <left style="thin">
        <color theme="5"/>
      </left>
      <right style="thin">
        <color theme="5"/>
      </right>
      <top/>
      <bottom style="thin">
        <color theme="5"/>
      </bottom>
      <diagonal/>
    </border>
    <border>
      <left style="thin">
        <color theme="5"/>
      </left>
      <right style="thin">
        <color theme="5"/>
      </right>
      <top/>
      <bottom/>
      <diagonal/>
    </border>
    <border>
      <left/>
      <right/>
      <top style="hair">
        <color auto="1"/>
      </top>
      <bottom/>
      <diagonal/>
    </border>
    <border>
      <left/>
      <right/>
      <top style="hair">
        <color auto="1"/>
      </top>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right/>
      <top style="hair">
        <color auto="1"/>
      </top>
      <bottom/>
      <diagonal/>
    </border>
    <border>
      <left/>
      <right/>
      <top style="hair">
        <color auto="1"/>
      </top>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style="hair">
        <color auto="1"/>
      </top>
      <bottom/>
      <diagonal/>
    </border>
    <border>
      <left/>
      <right/>
      <top style="hair">
        <color auto="1"/>
      </top>
      <bottom/>
      <diagonal/>
    </border>
    <border>
      <left/>
      <right/>
      <top style="double">
        <color indexed="64"/>
      </top>
      <bottom style="double">
        <color indexed="64"/>
      </bottom>
      <diagonal/>
    </border>
    <border>
      <left/>
      <right/>
      <top style="medium">
        <color indexed="64"/>
      </top>
      <bottom style="medium">
        <color indexed="64"/>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auto="1"/>
      </top>
      <bottom/>
      <diagonal/>
    </border>
    <border>
      <left/>
      <right/>
      <top style="hair">
        <color indexed="64"/>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style="hair">
        <color auto="1"/>
      </right>
      <top style="hair">
        <color auto="1"/>
      </top>
      <bottom/>
      <diagonal/>
    </border>
  </borders>
  <cellStyleXfs count="1338">
    <xf numFmtId="0" fontId="0" fillId="0" borderId="0" applyProtection="0"/>
    <xf numFmtId="9" fontId="98" fillId="0" borderId="0">
      <alignment horizontal="right"/>
    </xf>
    <xf numFmtId="1" fontId="99" fillId="0" borderId="0" applyFont="0" applyFill="0" applyBorder="0" applyAlignment="0" applyProtection="0">
      <protection locked="0"/>
    </xf>
    <xf numFmtId="0" fontId="87" fillId="0" borderId="0"/>
    <xf numFmtId="200" fontId="25" fillId="0" borderId="0" applyFont="0" applyFill="0" applyBorder="0" applyAlignment="0" applyProtection="0"/>
    <xf numFmtId="201" fontId="25"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21" fillId="0" borderId="0" applyFont="0" applyFill="0" applyBorder="0" applyAlignment="0" applyProtection="0"/>
    <xf numFmtId="0" fontId="21" fillId="0" borderId="0" applyNumberFormat="0" applyFill="0" applyBorder="0" applyAlignment="0" applyProtection="0"/>
    <xf numFmtId="0" fontId="87" fillId="0" borderId="0" applyNumberFormat="0" applyFill="0" applyBorder="0" applyAlignment="0" applyProtection="0"/>
    <xf numFmtId="181" fontId="6" fillId="0" borderId="0" applyFont="0" applyFill="0" applyBorder="0" applyAlignment="0" applyProtection="0"/>
    <xf numFmtId="181" fontId="21" fillId="0" borderId="0" applyFont="0" applyFill="0" applyBorder="0" applyAlignment="0" applyProtection="0"/>
    <xf numFmtId="181" fontId="53" fillId="0" borderId="0" applyFont="0" applyFill="0" applyBorder="0" applyAlignment="0" applyProtection="0"/>
    <xf numFmtId="181" fontId="21" fillId="0" borderId="0" applyFont="0" applyFill="0" applyBorder="0" applyAlignment="0" applyProtection="0"/>
    <xf numFmtId="181" fontId="87" fillId="0" borderId="0" applyFont="0" applyFill="0" applyBorder="0" applyAlignment="0" applyProtection="0"/>
    <xf numFmtId="202" fontId="25" fillId="0" borderId="0" applyFont="0" applyFill="0" applyBorder="0" applyAlignment="0" applyProtection="0"/>
    <xf numFmtId="202" fontId="25" fillId="0" borderId="0" applyFont="0" applyFill="0" applyBorder="0" applyAlignment="0" applyProtection="0"/>
    <xf numFmtId="182" fontId="6" fillId="0" borderId="0" applyFont="0" applyFill="0" applyBorder="0" applyAlignment="0" applyProtection="0"/>
    <xf numFmtId="182" fontId="21" fillId="0" borderId="0" applyFont="0" applyFill="0" applyBorder="0" applyAlignment="0" applyProtection="0"/>
    <xf numFmtId="182" fontId="53" fillId="0" borderId="0" applyFont="0" applyFill="0" applyBorder="0" applyAlignment="0" applyProtection="0"/>
    <xf numFmtId="182" fontId="21" fillId="0" borderId="0" applyFont="0" applyFill="0" applyBorder="0" applyAlignment="0" applyProtection="0"/>
    <xf numFmtId="182" fontId="87" fillId="0" borderId="0" applyFont="0" applyFill="0" applyBorder="0" applyAlignment="0" applyProtection="0"/>
    <xf numFmtId="203" fontId="25" fillId="0" borderId="0" applyFont="0" applyFill="0" applyBorder="0" applyAlignment="0" applyProtection="0"/>
    <xf numFmtId="203" fontId="25" fillId="0" borderId="0" applyFont="0" applyFill="0" applyBorder="0" applyAlignment="0" applyProtection="0"/>
    <xf numFmtId="182" fontId="6" fillId="0" borderId="0" applyFont="0" applyFill="0" applyBorder="0" applyAlignment="0" applyProtection="0"/>
    <xf numFmtId="182" fontId="21" fillId="0" borderId="0" applyFont="0" applyFill="0" applyBorder="0" applyAlignment="0" applyProtection="0"/>
    <xf numFmtId="182" fontId="53" fillId="0" borderId="0" applyFont="0" applyFill="0" applyBorder="0" applyAlignment="0" applyProtection="0"/>
    <xf numFmtId="182" fontId="21" fillId="0" borderId="0" applyFont="0" applyFill="0" applyBorder="0" applyAlignment="0" applyProtection="0"/>
    <xf numFmtId="182" fontId="87" fillId="0" borderId="0" applyFont="0" applyFill="0" applyBorder="0" applyAlignment="0" applyProtection="0"/>
    <xf numFmtId="39" fontId="6" fillId="0" borderId="0" applyFont="0" applyFill="0" applyBorder="0" applyAlignment="0" applyProtection="0"/>
    <xf numFmtId="39" fontId="21" fillId="0" borderId="0" applyFont="0" applyFill="0" applyBorder="0" applyAlignment="0" applyProtection="0"/>
    <xf numFmtId="39" fontId="53" fillId="0" borderId="0" applyFont="0" applyFill="0" applyBorder="0" applyAlignment="0" applyProtection="0"/>
    <xf numFmtId="39" fontId="21" fillId="0" borderId="0" applyFont="0" applyFill="0" applyBorder="0" applyAlignment="0" applyProtection="0"/>
    <xf numFmtId="39" fontId="87" fillId="0" borderId="0" applyFont="0" applyFill="0" applyBorder="0" applyAlignment="0" applyProtection="0"/>
    <xf numFmtId="204" fontId="25" fillId="0" borderId="0" applyFont="0" applyFill="0" applyBorder="0" applyAlignment="0" applyProtection="0"/>
    <xf numFmtId="204" fontId="25" fillId="0" borderId="0" applyFont="0" applyFill="0" applyBorder="0" applyAlignment="0" applyProtection="0"/>
    <xf numFmtId="205" fontId="25" fillId="0" borderId="0" applyFont="0" applyFill="0" applyBorder="0" applyAlignment="0" applyProtection="0"/>
    <xf numFmtId="0" fontId="21" fillId="0" borderId="0" applyFon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87" fillId="2" borderId="0" applyNumberFormat="0" applyFon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83" fontId="6" fillId="0" borderId="0" applyFont="0" applyFill="0" applyBorder="0" applyAlignment="0" applyProtection="0"/>
    <xf numFmtId="183" fontId="21" fillId="0" borderId="0" applyFont="0" applyFill="0" applyBorder="0" applyAlignment="0" applyProtection="0"/>
    <xf numFmtId="183" fontId="53" fillId="0" borderId="0" applyFont="0" applyFill="0" applyBorder="0" applyAlignment="0" applyProtection="0"/>
    <xf numFmtId="183" fontId="21" fillId="0" borderId="0" applyFont="0" applyFill="0" applyBorder="0" applyAlignment="0" applyProtection="0"/>
    <xf numFmtId="183" fontId="87" fillId="0" borderId="0" applyFont="0" applyFill="0" applyBorder="0" applyAlignment="0" applyProtection="0"/>
    <xf numFmtId="206" fontId="25" fillId="0" borderId="0" applyFont="0" applyFill="0" applyBorder="0" applyAlignment="0" applyProtection="0"/>
    <xf numFmtId="206" fontId="25" fillId="0" borderId="0" applyFont="0" applyFill="0" applyBorder="0" applyAlignment="0" applyProtection="0"/>
    <xf numFmtId="184" fontId="6" fillId="0" borderId="0" applyFont="0" applyFill="0" applyBorder="0" applyAlignment="0" applyProtection="0"/>
    <xf numFmtId="184" fontId="21" fillId="0" borderId="0" applyFont="0" applyFill="0" applyBorder="0" applyAlignment="0" applyProtection="0"/>
    <xf numFmtId="184" fontId="53" fillId="0" borderId="0" applyFont="0" applyFill="0" applyBorder="0" applyAlignment="0" applyProtection="0"/>
    <xf numFmtId="184" fontId="21" fillId="0" borderId="0" applyFont="0" applyFill="0" applyBorder="0" applyAlignment="0" applyProtection="0"/>
    <xf numFmtId="184" fontId="87" fillId="0" borderId="0" applyFont="0" applyFill="0" applyBorder="0" applyAlignment="0" applyProtection="0"/>
    <xf numFmtId="207" fontId="25" fillId="0" borderId="0" applyFont="0" applyFill="0" applyBorder="0" applyProtection="0">
      <alignment horizontal="right"/>
    </xf>
    <xf numFmtId="207" fontId="25" fillId="0" borderId="0" applyFont="0" applyFill="0" applyBorder="0" applyProtection="0">
      <alignment horizontal="right"/>
    </xf>
    <xf numFmtId="0" fontId="87" fillId="0" borderId="0" applyFont="0" applyFill="0" applyBorder="0" applyAlignment="0" applyProtection="0"/>
    <xf numFmtId="0" fontId="21" fillId="0" borderId="0" applyNumberFormat="0" applyFill="0" applyBorder="0" applyAlignment="0" applyProtection="0"/>
    <xf numFmtId="185" fontId="6" fillId="0" borderId="0" applyFont="0" applyFill="0" applyBorder="0" applyAlignment="0" applyProtection="0"/>
    <xf numFmtId="185" fontId="21" fillId="0" borderId="0" applyFont="0" applyFill="0" applyBorder="0" applyAlignment="0" applyProtection="0"/>
    <xf numFmtId="185" fontId="53" fillId="0" borderId="0" applyFont="0" applyFill="0" applyBorder="0" applyAlignment="0" applyProtection="0"/>
    <xf numFmtId="185" fontId="21" fillId="0" borderId="0" applyFont="0" applyFill="0" applyBorder="0" applyAlignment="0" applyProtection="0"/>
    <xf numFmtId="185" fontId="87" fillId="0" borderId="0" applyFont="0" applyFill="0" applyBorder="0" applyAlignment="0" applyProtection="0"/>
    <xf numFmtId="186" fontId="6" fillId="0" borderId="0" applyFont="0" applyFill="0" applyBorder="0" applyAlignment="0" applyProtection="0"/>
    <xf numFmtId="186" fontId="21" fillId="0" borderId="0" applyFont="0" applyFill="0" applyBorder="0" applyAlignment="0" applyProtection="0"/>
    <xf numFmtId="186" fontId="53" fillId="0" borderId="0" applyFont="0" applyFill="0" applyBorder="0" applyAlignment="0" applyProtection="0"/>
    <xf numFmtId="186" fontId="21" fillId="0" borderId="0" applyFont="0" applyFill="0" applyBorder="0" applyAlignment="0" applyProtection="0"/>
    <xf numFmtId="186" fontId="87" fillId="0" borderId="0" applyFont="0" applyFill="0" applyBorder="0" applyAlignment="0" applyProtection="0"/>
    <xf numFmtId="186" fontId="22" fillId="0" borderId="0" applyFill="0" applyProtection="0">
      <alignment horizontal="center"/>
    </xf>
    <xf numFmtId="186" fontId="6" fillId="0" borderId="0" applyFont="0" applyFill="0" applyBorder="0" applyAlignment="0" applyProtection="0"/>
    <xf numFmtId="186" fontId="21" fillId="0" borderId="0" applyFont="0" applyFill="0" applyBorder="0" applyAlignment="0" applyProtection="0"/>
    <xf numFmtId="186" fontId="53" fillId="0" borderId="0" applyFont="0" applyFill="0" applyBorder="0" applyAlignment="0" applyProtection="0"/>
    <xf numFmtId="186" fontId="21" fillId="0" borderId="0" applyFont="0" applyFill="0" applyBorder="0" applyAlignment="0" applyProtection="0"/>
    <xf numFmtId="186" fontId="87"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7" fillId="0" borderId="0" applyNumberFormat="0" applyFill="0" applyBorder="0" applyAlignment="0" applyProtection="0"/>
    <xf numFmtId="0" fontId="21" fillId="0" borderId="0" applyNumberFormat="0" applyFill="0" applyBorder="0" applyAlignment="0" applyProtection="0"/>
    <xf numFmtId="0" fontId="101" fillId="0" borderId="0" applyNumberFormat="0" applyFill="0" applyBorder="0" applyProtection="0">
      <alignment vertical="top"/>
    </xf>
    <xf numFmtId="0" fontId="101" fillId="0" borderId="0" applyNumberFormat="0" applyFill="0" applyBorder="0" applyProtection="0">
      <alignment vertical="top"/>
    </xf>
    <xf numFmtId="0" fontId="86" fillId="0" borderId="1" applyNumberFormat="0" applyFill="0" applyAlignment="0" applyProtection="0"/>
    <xf numFmtId="0" fontId="102" fillId="0" borderId="2" applyNumberFormat="0" applyFill="0" applyProtection="0">
      <alignment horizontal="center"/>
    </xf>
    <xf numFmtId="0" fontId="102" fillId="0" borderId="0" applyNumberFormat="0" applyFill="0" applyBorder="0" applyProtection="0">
      <alignment horizontal="left"/>
    </xf>
    <xf numFmtId="0" fontId="103" fillId="0" borderId="0" applyNumberFormat="0" applyFill="0" applyBorder="0" applyProtection="0">
      <alignment horizontal="centerContinuous"/>
    </xf>
    <xf numFmtId="0" fontId="21" fillId="0" borderId="0" applyNumberFormat="0" applyFill="0" applyBorder="0" applyAlignment="0" applyProtection="0"/>
    <xf numFmtId="0" fontId="21" fillId="0" borderId="0" applyNumberFormat="0" applyFill="0" applyBorder="0" applyAlignment="0" applyProtection="0"/>
    <xf numFmtId="0" fontId="69" fillId="0" borderId="3" applyNumberFormat="0" applyFill="0" applyAlignment="0" applyProtection="0"/>
    <xf numFmtId="181" fontId="87" fillId="0" borderId="0"/>
    <xf numFmtId="0" fontId="70" fillId="0" borderId="4" applyNumberFormat="0" applyFill="0" applyAlignment="0" applyProtection="0"/>
    <xf numFmtId="0" fontId="71" fillId="3" borderId="0" applyNumberFormat="0" applyBorder="0" applyAlignment="0" applyProtection="0"/>
    <xf numFmtId="0" fontId="71" fillId="4" borderId="0" applyNumberFormat="0" applyBorder="0" applyAlignment="0" applyProtection="0"/>
    <xf numFmtId="0" fontId="71" fillId="5" borderId="0" applyNumberFormat="0" applyBorder="0" applyAlignment="0" applyProtection="0"/>
    <xf numFmtId="0" fontId="71" fillId="6" borderId="0" applyNumberFormat="0" applyBorder="0" applyAlignment="0" applyProtection="0"/>
    <xf numFmtId="0" fontId="71" fillId="7" borderId="0" applyNumberFormat="0" applyBorder="0" applyAlignment="0" applyProtection="0"/>
    <xf numFmtId="0" fontId="71" fillId="8" borderId="0" applyNumberFormat="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1" fillId="8" borderId="0" applyNumberFormat="0" applyBorder="0" applyAlignment="0" applyProtection="0"/>
    <xf numFmtId="0" fontId="71" fillId="7" borderId="0" applyNumberFormat="0" applyBorder="0" applyAlignment="0" applyProtection="0"/>
    <xf numFmtId="0" fontId="71" fillId="11" borderId="0" applyNumberFormat="0" applyBorder="0" applyAlignment="0" applyProtection="0"/>
    <xf numFmtId="0" fontId="92" fillId="3" borderId="0" applyNumberFormat="0" applyBorder="0" applyAlignment="0" applyProtection="0"/>
    <xf numFmtId="0" fontId="92" fillId="4" borderId="0" applyNumberFormat="0" applyBorder="0" applyAlignment="0" applyProtection="0"/>
    <xf numFmtId="0" fontId="92" fillId="5" borderId="0" applyNumberFormat="0" applyBorder="0" applyAlignment="0" applyProtection="0"/>
    <xf numFmtId="0" fontId="92" fillId="6" borderId="0" applyNumberFormat="0" applyBorder="0" applyAlignment="0" applyProtection="0"/>
    <xf numFmtId="0" fontId="92" fillId="7" borderId="0" applyNumberFormat="0" applyBorder="0" applyAlignment="0" applyProtection="0"/>
    <xf numFmtId="0" fontId="92" fillId="8" borderId="0" applyNumberFormat="0" applyBorder="0" applyAlignment="0" applyProtection="0"/>
    <xf numFmtId="0" fontId="72" fillId="0" borderId="5" applyNumberFormat="0" applyFill="0" applyAlignment="0" applyProtection="0"/>
    <xf numFmtId="0" fontId="72" fillId="0" borderId="0" applyNumberFormat="0" applyFill="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3" borderId="0" applyNumberFormat="0" applyBorder="0" applyAlignment="0" applyProtection="0"/>
    <xf numFmtId="0" fontId="71" fillId="6" borderId="0" applyNumberFormat="0" applyBorder="0" applyAlignment="0" applyProtection="0"/>
    <xf numFmtId="0" fontId="71" fillId="9" borderId="0" applyNumberFormat="0" applyBorder="0" applyAlignment="0" applyProtection="0"/>
    <xf numFmtId="0" fontId="71" fillId="14" borderId="0" applyNumberFormat="0" applyBorder="0" applyAlignment="0" applyProtection="0"/>
    <xf numFmtId="0" fontId="71" fillId="7" borderId="0" applyNumberFormat="0" applyBorder="0" applyAlignment="0" applyProtection="0"/>
    <xf numFmtId="0" fontId="71" fillId="10" borderId="0" applyNumberFormat="0" applyBorder="0" applyAlignment="0" applyProtection="0"/>
    <xf numFmtId="0" fontId="71" fillId="2" borderId="0" applyNumberFormat="0" applyBorder="0" applyAlignment="0" applyProtection="0"/>
    <xf numFmtId="0" fontId="71" fillId="4" borderId="0" applyNumberFormat="0" applyBorder="0" applyAlignment="0" applyProtection="0"/>
    <xf numFmtId="0" fontId="71" fillId="7" borderId="0" applyNumberFormat="0" applyBorder="0" applyAlignment="0" applyProtection="0"/>
    <xf numFmtId="0" fontId="71" fillId="11" borderId="0" applyNumberFormat="0" applyBorder="0" applyAlignment="0" applyProtection="0"/>
    <xf numFmtId="0" fontId="92" fillId="9" borderId="0" applyNumberFormat="0" applyBorder="0" applyAlignment="0" applyProtection="0"/>
    <xf numFmtId="0" fontId="92" fillId="10" borderId="0" applyNumberFormat="0" applyBorder="0" applyAlignment="0" applyProtection="0"/>
    <xf numFmtId="0" fontId="92" fillId="13" borderId="0" applyNumberFormat="0" applyBorder="0" applyAlignment="0" applyProtection="0"/>
    <xf numFmtId="0" fontId="92" fillId="6" borderId="0" applyNumberFormat="0" applyBorder="0" applyAlignment="0" applyProtection="0"/>
    <xf numFmtId="0" fontId="92" fillId="9" borderId="0" applyNumberFormat="0" applyBorder="0" applyAlignment="0" applyProtection="0"/>
    <xf numFmtId="0" fontId="92" fillId="14" borderId="0" applyNumberFormat="0" applyBorder="0" applyAlignment="0" applyProtection="0"/>
    <xf numFmtId="0" fontId="73" fillId="15" borderId="0" applyNumberFormat="0" applyBorder="0" applyAlignment="0" applyProtection="0"/>
    <xf numFmtId="0" fontId="73" fillId="10" borderId="0" applyNumberFormat="0" applyBorder="0" applyAlignment="0" applyProtection="0"/>
    <xf numFmtId="0" fontId="73" fillId="13" borderId="0" applyNumberFormat="0" applyBorder="0" applyAlignment="0" applyProtection="0"/>
    <xf numFmtId="0" fontId="73" fillId="16" borderId="0" applyNumberFormat="0" applyBorder="0" applyAlignment="0" applyProtection="0"/>
    <xf numFmtId="0" fontId="73" fillId="17" borderId="0" applyNumberFormat="0" applyBorder="0" applyAlignment="0" applyProtection="0"/>
    <xf numFmtId="0" fontId="73" fillId="18" borderId="0" applyNumberFormat="0" applyBorder="0" applyAlignment="0" applyProtection="0"/>
    <xf numFmtId="0" fontId="73" fillId="7" borderId="0" applyNumberFormat="0" applyBorder="0" applyAlignment="0" applyProtection="0"/>
    <xf numFmtId="0" fontId="73" fillId="19" borderId="0" applyNumberFormat="0" applyBorder="0" applyAlignment="0" applyProtection="0"/>
    <xf numFmtId="0" fontId="73" fillId="14" borderId="0" applyNumberFormat="0" applyBorder="0" applyAlignment="0" applyProtection="0"/>
    <xf numFmtId="0" fontId="73" fillId="4" borderId="0" applyNumberFormat="0" applyBorder="0" applyAlignment="0" applyProtection="0"/>
    <xf numFmtId="0" fontId="73" fillId="7" borderId="0" applyNumberFormat="0" applyBorder="0" applyAlignment="0" applyProtection="0"/>
    <xf numFmtId="0" fontId="73" fillId="10" borderId="0" applyNumberFormat="0" applyBorder="0" applyAlignment="0" applyProtection="0"/>
    <xf numFmtId="0" fontId="104" fillId="15" borderId="0" applyNumberFormat="0" applyBorder="0" applyAlignment="0" applyProtection="0"/>
    <xf numFmtId="0" fontId="104" fillId="10" borderId="0" applyNumberFormat="0" applyBorder="0" applyAlignment="0" applyProtection="0"/>
    <xf numFmtId="0" fontId="104" fillId="13" borderId="0" applyNumberFormat="0" applyBorder="0" applyAlignment="0" applyProtection="0"/>
    <xf numFmtId="0" fontId="104" fillId="16" borderId="0" applyNumberFormat="0" applyBorder="0" applyAlignment="0" applyProtection="0"/>
    <xf numFmtId="0" fontId="104" fillId="17" borderId="0" applyNumberFormat="0" applyBorder="0" applyAlignment="0" applyProtection="0"/>
    <xf numFmtId="0" fontId="104" fillId="18" borderId="0" applyNumberFormat="0" applyBorder="0" applyAlignment="0" applyProtection="0"/>
    <xf numFmtId="0" fontId="73" fillId="20" borderId="0" applyNumberFormat="0" applyBorder="0" applyAlignment="0" applyProtection="0"/>
    <xf numFmtId="0" fontId="73" fillId="21" borderId="0" applyNumberFormat="0" applyBorder="0" applyAlignment="0" applyProtection="0"/>
    <xf numFmtId="0" fontId="73" fillId="22" borderId="0" applyNumberFormat="0" applyBorder="0" applyAlignment="0" applyProtection="0"/>
    <xf numFmtId="0" fontId="73" fillId="16" borderId="0" applyNumberFormat="0" applyBorder="0" applyAlignment="0" applyProtection="0"/>
    <xf numFmtId="0" fontId="73" fillId="17" borderId="0" applyNumberFormat="0" applyBorder="0" applyAlignment="0" applyProtection="0"/>
    <xf numFmtId="0" fontId="73" fillId="19" borderId="0" applyNumberFormat="0" applyBorder="0" applyAlignment="0" applyProtection="0"/>
    <xf numFmtId="180" fontId="23" fillId="23" borderId="0" applyNumberFormat="0" applyFont="0" applyBorder="0" applyAlignment="0">
      <alignment horizontal="right"/>
    </xf>
    <xf numFmtId="180" fontId="23" fillId="23" borderId="0" applyNumberFormat="0" applyFont="0" applyBorder="0" applyAlignment="0">
      <alignment horizontal="right"/>
    </xf>
    <xf numFmtId="180" fontId="54" fillId="23" borderId="0" applyNumberFormat="0" applyFont="0" applyBorder="0" applyAlignment="0">
      <alignment horizontal="right"/>
    </xf>
    <xf numFmtId="180" fontId="23" fillId="23" borderId="0" applyNumberFormat="0" applyFont="0" applyBorder="0" applyAlignment="0">
      <alignment horizontal="right"/>
    </xf>
    <xf numFmtId="192" fontId="24" fillId="23" borderId="6" applyFont="0">
      <alignment horizontal="right"/>
    </xf>
    <xf numFmtId="192" fontId="24" fillId="23" borderId="6" applyFont="0">
      <alignment horizontal="right"/>
    </xf>
    <xf numFmtId="192" fontId="55" fillId="23" borderId="6" applyFont="0">
      <alignment horizontal="right"/>
    </xf>
    <xf numFmtId="192" fontId="24" fillId="23" borderId="6" applyFont="0">
      <alignment horizontal="right"/>
    </xf>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105" fillId="0" borderId="0"/>
    <xf numFmtId="0" fontId="74" fillId="0" borderId="0" applyNumberFormat="0" applyFill="0" applyBorder="0" applyAlignment="0" applyProtection="0"/>
    <xf numFmtId="0" fontId="21" fillId="0" borderId="0" applyNumberFormat="0" applyFill="0" applyBorder="0" applyAlignment="0" applyProtection="0"/>
    <xf numFmtId="0" fontId="88" fillId="0" borderId="0" applyNumberFormat="0" applyFill="0" applyBorder="0" applyAlignment="0" applyProtection="0"/>
    <xf numFmtId="0" fontId="75" fillId="4" borderId="0" applyNumberFormat="0" applyBorder="0" applyAlignment="0" applyProtection="0"/>
    <xf numFmtId="0" fontId="106" fillId="24" borderId="7" applyNumberFormat="0" applyAlignment="0" applyProtection="0"/>
    <xf numFmtId="0" fontId="107" fillId="0" borderId="0" applyNumberFormat="0" applyFill="0" applyBorder="0" applyAlignment="0" applyProtection="0"/>
    <xf numFmtId="0" fontId="26" fillId="0" borderId="0" applyNumberFormat="0" applyFill="0" applyBorder="0" applyAlignment="0"/>
    <xf numFmtId="0" fontId="108" fillId="25" borderId="0" applyNumberFormat="0" applyBorder="0"/>
    <xf numFmtId="0" fontId="90" fillId="0" borderId="0" applyNumberFormat="0" applyFill="0" applyBorder="0">
      <alignment horizontal="left"/>
    </xf>
    <xf numFmtId="0" fontId="75" fillId="6" borderId="0" applyNumberFormat="0" applyBorder="0" applyAlignment="0" applyProtection="0"/>
    <xf numFmtId="0" fontId="91" fillId="0" borderId="0"/>
    <xf numFmtId="0" fontId="109" fillId="0" borderId="8" applyNumberFormat="0" applyFont="0" applyFill="0" applyAlignment="0" applyProtection="0"/>
    <xf numFmtId="0" fontId="109" fillId="0" borderId="9" applyNumberFormat="0" applyFont="0" applyFill="0" applyAlignment="0" applyProtection="0"/>
    <xf numFmtId="208" fontId="110" fillId="0" borderId="0" applyFont="0" applyFill="0" applyBorder="0" applyAlignment="0" applyProtection="0"/>
    <xf numFmtId="2" fontId="25" fillId="26" borderId="0" applyNumberFormat="0" applyFont="0" applyBorder="0" applyAlignment="0" applyProtection="0"/>
    <xf numFmtId="2" fontId="25" fillId="26" borderId="0" applyNumberFormat="0" applyFont="0" applyBorder="0" applyAlignment="0" applyProtection="0"/>
    <xf numFmtId="2" fontId="56" fillId="26" borderId="0" applyNumberFormat="0" applyFont="0" applyBorder="0" applyAlignment="0" applyProtection="0"/>
    <xf numFmtId="2" fontId="25" fillId="26" borderId="0" applyNumberFormat="0" applyFont="0" applyBorder="0" applyAlignment="0" applyProtection="0"/>
    <xf numFmtId="0" fontId="49" fillId="27" borderId="6" applyNumberFormat="0" applyFont="0" applyBorder="0" applyAlignment="0">
      <alignment horizontal="center"/>
    </xf>
    <xf numFmtId="209" fontId="111" fillId="0" borderId="0" applyFont="0" applyFill="0" applyBorder="0" applyProtection="0">
      <alignment horizontal="center" vertical="center"/>
    </xf>
    <xf numFmtId="0" fontId="85" fillId="28" borderId="10" applyNumberFormat="0" applyAlignment="0" applyProtection="0"/>
    <xf numFmtId="189" fontId="6" fillId="0" borderId="0"/>
    <xf numFmtId="189" fontId="21" fillId="0" borderId="0"/>
    <xf numFmtId="189" fontId="53" fillId="0" borderId="0"/>
    <xf numFmtId="189" fontId="21" fillId="0" borderId="0"/>
    <xf numFmtId="189" fontId="87" fillId="0" borderId="0"/>
    <xf numFmtId="0" fontId="112" fillId="0" borderId="0">
      <alignment horizontal="right"/>
    </xf>
    <xf numFmtId="0" fontId="87" fillId="0" borderId="0" applyFont="0" applyFill="0" applyBorder="0" applyProtection="0">
      <alignment horizontal="right"/>
    </xf>
    <xf numFmtId="210" fontId="111" fillId="0" borderId="0" applyFont="0" applyFill="0" applyBorder="0" applyProtection="0">
      <alignment horizontal="right"/>
    </xf>
    <xf numFmtId="211" fontId="113" fillId="0" borderId="0" applyFont="0" applyFill="0" applyBorder="0" applyAlignment="0" applyProtection="0">
      <alignment horizontal="right"/>
    </xf>
    <xf numFmtId="212" fontId="113" fillId="0" borderId="0" applyFont="0" applyFill="0" applyBorder="0" applyAlignment="0" applyProtection="0"/>
    <xf numFmtId="211" fontId="113" fillId="0" borderId="0" applyFont="0" applyFill="0" applyBorder="0" applyAlignment="0" applyProtection="0">
      <alignment horizontal="right"/>
    </xf>
    <xf numFmtId="213" fontId="113" fillId="0" borderId="0" applyFont="0" applyFill="0" applyBorder="0" applyAlignment="0" applyProtection="0">
      <alignment horizontal="right"/>
    </xf>
    <xf numFmtId="214" fontId="113" fillId="0" borderId="0" applyFont="0" applyFill="0" applyBorder="0" applyAlignment="0" applyProtection="0"/>
    <xf numFmtId="213" fontId="113" fillId="0" borderId="0" applyFont="0" applyFill="0" applyBorder="0" applyAlignment="0" applyProtection="0">
      <alignment horizontal="right"/>
    </xf>
    <xf numFmtId="215" fontId="113" fillId="0" borderId="0" applyFont="0" applyFill="0" applyBorder="0" applyAlignment="0" applyProtection="0"/>
    <xf numFmtId="216" fontId="113" fillId="0" borderId="0" applyFont="0" applyFill="0" applyBorder="0" applyAlignment="0" applyProtection="0"/>
    <xf numFmtId="3" fontId="27" fillId="0" borderId="0" applyFont="0" applyFill="0" applyBorder="0" applyAlignment="0" applyProtection="0"/>
    <xf numFmtId="3" fontId="27" fillId="0" borderId="0" applyFont="0" applyFill="0" applyBorder="0" applyAlignment="0" applyProtection="0"/>
    <xf numFmtId="3" fontId="57" fillId="0" borderId="0" applyFont="0" applyFill="0" applyBorder="0" applyAlignment="0" applyProtection="0"/>
    <xf numFmtId="3" fontId="27" fillId="0" borderId="0" applyFont="0" applyFill="0" applyBorder="0" applyAlignment="0" applyProtection="0"/>
    <xf numFmtId="0" fontId="114" fillId="0" borderId="0"/>
    <xf numFmtId="0" fontId="28" fillId="0" borderId="0" applyNumberFormat="0" applyFill="0" applyBorder="0">
      <alignment horizontal="right"/>
    </xf>
    <xf numFmtId="0" fontId="115" fillId="0" borderId="0">
      <alignment horizontal="left"/>
    </xf>
    <xf numFmtId="0" fontId="116" fillId="0" borderId="0"/>
    <xf numFmtId="0" fontId="117" fillId="0" borderId="0">
      <alignment horizontal="left"/>
    </xf>
    <xf numFmtId="217" fontId="109" fillId="0" borderId="0" applyFont="0" applyFill="0" applyBorder="0" applyAlignment="0" applyProtection="0">
      <protection locked="0"/>
    </xf>
    <xf numFmtId="218" fontId="109" fillId="0" borderId="0" applyFont="0" applyFill="0" applyBorder="0" applyAlignment="0" applyProtection="0">
      <protection locked="0"/>
    </xf>
    <xf numFmtId="219" fontId="87" fillId="0" borderId="0" applyFont="0" applyFill="0" applyBorder="0" applyProtection="0">
      <alignment horizontal="right"/>
    </xf>
    <xf numFmtId="220" fontId="113" fillId="0" borderId="0" applyFont="0" applyFill="0" applyBorder="0" applyAlignment="0" applyProtection="0">
      <alignment horizontal="right"/>
    </xf>
    <xf numFmtId="221" fontId="113" fillId="0" borderId="0" applyFont="0" applyFill="0" applyBorder="0" applyAlignment="0" applyProtection="0">
      <alignment horizontal="right"/>
    </xf>
    <xf numFmtId="222" fontId="118" fillId="0" borderId="0" applyFont="0" applyFill="0" applyBorder="0" applyAlignment="0" applyProtection="0"/>
    <xf numFmtId="221" fontId="113" fillId="0" borderId="0" applyFont="0" applyFill="0" applyBorder="0" applyAlignment="0" applyProtection="0">
      <alignment horizontal="right"/>
    </xf>
    <xf numFmtId="0" fontId="118" fillId="0" borderId="0" applyFont="0" applyFill="0" applyBorder="0" applyAlignment="0" applyProtection="0"/>
    <xf numFmtId="223" fontId="113" fillId="0" borderId="0" applyFont="0" applyFill="0" applyBorder="0" applyAlignment="0" applyProtection="0"/>
    <xf numFmtId="0" fontId="119" fillId="0" borderId="0" applyFont="0" applyFill="0" applyBorder="0" applyAlignment="0" applyProtection="0">
      <alignment vertical="center"/>
    </xf>
    <xf numFmtId="0" fontId="119" fillId="0" borderId="0" applyFont="0" applyFill="0" applyBorder="0" applyAlignment="0" applyProtection="0">
      <alignment vertical="center"/>
    </xf>
    <xf numFmtId="224" fontId="111" fillId="29" borderId="0" applyFont="0" applyFill="0" applyBorder="0" applyAlignment="0" applyProtection="0">
      <alignment vertical="center"/>
    </xf>
    <xf numFmtId="14" fontId="120" fillId="0" borderId="0"/>
    <xf numFmtId="225" fontId="113" fillId="0" borderId="0" applyFont="0" applyFill="0" applyBorder="0" applyAlignment="0" applyProtection="0"/>
    <xf numFmtId="0" fontId="113" fillId="0" borderId="0" applyFont="0" applyFill="0" applyBorder="0" applyAlignment="0" applyProtection="0"/>
    <xf numFmtId="225" fontId="113" fillId="0" borderId="0" applyFont="0" applyFill="0" applyBorder="0" applyAlignment="0" applyProtection="0"/>
    <xf numFmtId="168" fontId="109" fillId="0" borderId="0" applyFont="0" applyFill="0" applyBorder="0" applyProtection="0">
      <alignment horizontal="right"/>
    </xf>
    <xf numFmtId="188" fontId="6" fillId="0" borderId="0"/>
    <xf numFmtId="188" fontId="21" fillId="0" borderId="0"/>
    <xf numFmtId="188" fontId="53" fillId="0" borderId="0"/>
    <xf numFmtId="188" fontId="21" fillId="0" borderId="0"/>
    <xf numFmtId="188" fontId="87" fillId="0" borderId="0"/>
    <xf numFmtId="249" fontId="87" fillId="0" borderId="0" applyFont="0" applyFill="0" applyBorder="0" applyAlignment="0" applyProtection="0"/>
    <xf numFmtId="226" fontId="87" fillId="0" borderId="0" applyFont="0" applyFill="0" applyBorder="0" applyAlignment="0" applyProtection="0"/>
    <xf numFmtId="193" fontId="29" fillId="0" borderId="0" applyFont="0" applyFill="0" applyBorder="0" applyAlignment="0" applyProtection="0">
      <alignment horizontal="right"/>
    </xf>
    <xf numFmtId="193" fontId="29" fillId="0" borderId="0" applyFont="0" applyFill="0" applyBorder="0" applyAlignment="0" applyProtection="0">
      <alignment horizontal="right"/>
    </xf>
    <xf numFmtId="193" fontId="58" fillId="0" borderId="0" applyFont="0" applyFill="0" applyBorder="0" applyAlignment="0" applyProtection="0">
      <alignment horizontal="right"/>
    </xf>
    <xf numFmtId="193" fontId="29" fillId="0" borderId="0" applyFont="0" applyFill="0" applyBorder="0" applyAlignment="0" applyProtection="0">
      <alignment horizontal="right"/>
    </xf>
    <xf numFmtId="227" fontId="113" fillId="0" borderId="11" applyNumberFormat="0" applyFont="0" applyFill="0" applyAlignment="0" applyProtection="0"/>
    <xf numFmtId="165" fontId="121" fillId="0" borderId="0" applyFill="0" applyBorder="0" applyAlignment="0" applyProtection="0"/>
    <xf numFmtId="228" fontId="122" fillId="0" borderId="0" applyBorder="0" applyAlignment="0">
      <alignment horizontal="left"/>
    </xf>
    <xf numFmtId="167" fontId="87" fillId="0" borderId="0" applyFont="0" applyFill="0" applyBorder="0" applyAlignment="0" applyProtection="0"/>
    <xf numFmtId="0" fontId="123" fillId="4" borderId="0" applyNumberFormat="0" applyBorder="0" applyAlignment="0" applyProtection="0"/>
    <xf numFmtId="198" fontId="124" fillId="0" borderId="0" applyFont="0" applyFill="0" applyBorder="0" applyAlignment="0" applyProtection="0"/>
    <xf numFmtId="0" fontId="74" fillId="0" borderId="0" applyNumberFormat="0" applyFill="0" applyBorder="0" applyAlignment="0" applyProtection="0"/>
    <xf numFmtId="196" fontId="25" fillId="30" borderId="12" applyNumberFormat="0" applyFont="0" applyBorder="0" applyAlignment="0" applyProtection="0">
      <alignment horizontal="right"/>
    </xf>
    <xf numFmtId="196" fontId="25" fillId="30" borderId="12" applyNumberFormat="0" applyFont="0" applyBorder="0" applyAlignment="0" applyProtection="0">
      <alignment horizontal="right"/>
    </xf>
    <xf numFmtId="196" fontId="56" fillId="30" borderId="12" applyNumberFormat="0" applyFont="0" applyBorder="0" applyAlignment="0" applyProtection="0">
      <alignment horizontal="right"/>
    </xf>
    <xf numFmtId="196" fontId="25" fillId="30" borderId="12" applyNumberFormat="0" applyFont="0" applyBorder="0" applyAlignment="0" applyProtection="0">
      <alignment horizontal="right"/>
    </xf>
    <xf numFmtId="197" fontId="92" fillId="31" borderId="13">
      <protection locked="0"/>
    </xf>
    <xf numFmtId="3" fontId="92" fillId="31" borderId="13">
      <alignment wrapText="1"/>
      <protection locked="0"/>
    </xf>
    <xf numFmtId="0" fontId="125" fillId="32" borderId="14">
      <alignment horizontal="center" vertical="center"/>
    </xf>
    <xf numFmtId="0" fontId="30"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26" fillId="0" borderId="0">
      <alignment horizontal="left"/>
    </xf>
    <xf numFmtId="0" fontId="127" fillId="0" borderId="0">
      <alignment horizontal="left"/>
    </xf>
    <xf numFmtId="0" fontId="109" fillId="0" borderId="0" applyFill="0" applyBorder="0" applyProtection="0">
      <alignment horizontal="left"/>
    </xf>
    <xf numFmtId="0" fontId="128" fillId="0" borderId="0" applyNumberFormat="0" applyFill="0" applyBorder="0" applyProtection="0">
      <alignment horizontal="left"/>
    </xf>
    <xf numFmtId="0" fontId="109" fillId="0" borderId="0" applyFill="0" applyBorder="0" applyProtection="0">
      <alignment horizontal="left"/>
    </xf>
    <xf numFmtId="1" fontId="25" fillId="0" borderId="0" applyNumberFormat="0" applyBorder="0" applyAlignment="0" applyProtection="0"/>
    <xf numFmtId="1" fontId="25" fillId="0" borderId="0" applyNumberFormat="0" applyBorder="0" applyAlignment="0" applyProtection="0"/>
    <xf numFmtId="1" fontId="56" fillId="0" borderId="0" applyNumberFormat="0" applyBorder="0" applyAlignment="0" applyProtection="0"/>
    <xf numFmtId="1" fontId="25" fillId="0" borderId="0" applyNumberFormat="0" applyBorder="0" applyAlignment="0" applyProtection="0"/>
    <xf numFmtId="0" fontId="129" fillId="0" borderId="0" applyNumberFormat="0" applyFill="0" applyBorder="0" applyAlignment="0" applyProtection="0"/>
    <xf numFmtId="3" fontId="25" fillId="0" borderId="15">
      <alignment horizontal="right" vertical="center" indent="1"/>
      <protection locked="0"/>
    </xf>
    <xf numFmtId="194" fontId="31" fillId="0" borderId="0">
      <alignment vertical="center"/>
    </xf>
    <xf numFmtId="0" fontId="76" fillId="7" borderId="0" applyNumberFormat="0" applyBorder="0" applyAlignment="0" applyProtection="0"/>
    <xf numFmtId="0" fontId="130" fillId="5" borderId="0" applyNumberFormat="0" applyBorder="0" applyAlignment="0" applyProtection="0"/>
    <xf numFmtId="0" fontId="92" fillId="33" borderId="0" applyNumberFormat="0" applyBorder="0">
      <alignment vertical="top"/>
    </xf>
    <xf numFmtId="0" fontId="91" fillId="0" borderId="16" applyNumberFormat="0" applyFont="0" applyFill="0" applyAlignment="0" applyProtection="0"/>
    <xf numFmtId="49" fontId="32" fillId="0" borderId="0">
      <alignment horizontal="right"/>
    </xf>
    <xf numFmtId="49" fontId="32" fillId="0" borderId="0">
      <alignment horizontal="right"/>
    </xf>
    <xf numFmtId="49" fontId="60" fillId="0" borderId="0">
      <alignment horizontal="right"/>
    </xf>
    <xf numFmtId="49" fontId="32" fillId="0" borderId="0">
      <alignment horizontal="right"/>
    </xf>
    <xf numFmtId="49" fontId="33" fillId="0" borderId="0">
      <alignment horizontal="right"/>
    </xf>
    <xf numFmtId="194" fontId="34" fillId="0" borderId="0">
      <alignment vertical="center"/>
    </xf>
    <xf numFmtId="199" fontId="21" fillId="34" borderId="17" applyNumberFormat="0" applyFont="0" applyBorder="0" applyAlignment="0" applyProtection="0"/>
    <xf numFmtId="229" fontId="113" fillId="0" borderId="0" applyFont="0" applyFill="0" applyBorder="0" applyAlignment="0" applyProtection="0">
      <alignment horizontal="right"/>
    </xf>
    <xf numFmtId="181" fontId="131" fillId="34" borderId="0" applyNumberFormat="0" applyFont="0" applyAlignment="0"/>
    <xf numFmtId="0" fontId="132" fillId="0" borderId="0" applyProtection="0">
      <alignment horizontal="right"/>
    </xf>
    <xf numFmtId="0" fontId="133" fillId="0" borderId="0">
      <alignment horizontal="left"/>
    </xf>
    <xf numFmtId="0" fontId="133" fillId="0" borderId="0">
      <alignment horizontal="left"/>
    </xf>
    <xf numFmtId="0" fontId="134" fillId="0" borderId="18">
      <alignment horizontal="center"/>
    </xf>
    <xf numFmtId="0" fontId="135" fillId="0" borderId="19" applyNumberFormat="0" applyFill="0" applyAlignment="0" applyProtection="0"/>
    <xf numFmtId="0" fontId="136" fillId="0" borderId="0">
      <alignment horizontal="left"/>
    </xf>
    <xf numFmtId="0" fontId="137" fillId="0" borderId="20">
      <alignment horizontal="left" vertical="top"/>
    </xf>
    <xf numFmtId="0" fontId="138" fillId="0" borderId="21" applyNumberFormat="0" applyFill="0" applyAlignment="0" applyProtection="0"/>
    <xf numFmtId="0" fontId="139" fillId="0" borderId="0">
      <alignment horizontal="left"/>
    </xf>
    <xf numFmtId="0" fontId="140" fillId="0" borderId="20">
      <alignment horizontal="left" vertical="top"/>
    </xf>
    <xf numFmtId="0" fontId="141" fillId="0" borderId="22" applyNumberFormat="0" applyFill="0" applyAlignment="0" applyProtection="0"/>
    <xf numFmtId="0" fontId="142" fillId="0" borderId="0">
      <alignment horizontal="left"/>
    </xf>
    <xf numFmtId="0" fontId="141" fillId="0" borderId="0" applyNumberFormat="0" applyFill="0" applyBorder="0" applyAlignment="0" applyProtection="0"/>
    <xf numFmtId="0" fontId="35" fillId="0" borderId="0"/>
    <xf numFmtId="0" fontId="36" fillId="0" borderId="0" applyNumberFormat="0" applyFill="0" applyBorder="0" applyAlignment="0" applyProtection="0">
      <alignment vertical="top"/>
      <protection locked="0"/>
    </xf>
    <xf numFmtId="0" fontId="62"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143" fillId="8" borderId="7" applyNumberFormat="0" applyAlignment="0" applyProtection="0"/>
    <xf numFmtId="0" fontId="37" fillId="35" borderId="0" applyNumberFormat="0" applyFont="0" applyBorder="0" applyAlignment="0" applyProtection="0"/>
    <xf numFmtId="0" fontId="37" fillId="35" borderId="0" applyNumberFormat="0" applyFont="0" applyBorder="0" applyAlignment="0" applyProtection="0"/>
    <xf numFmtId="0" fontId="63" fillId="35" borderId="0" applyNumberFormat="0" applyFont="0" applyBorder="0" applyAlignment="0" applyProtection="0"/>
    <xf numFmtId="0" fontId="37" fillId="35" borderId="0" applyNumberFormat="0" applyFont="0" applyBorder="0" applyAlignment="0" applyProtection="0"/>
    <xf numFmtId="230" fontId="118" fillId="0" borderId="0" applyFill="0" applyBorder="0" applyProtection="0"/>
    <xf numFmtId="231" fontId="118" fillId="0" borderId="0" applyFill="0" applyBorder="0" applyProtection="0"/>
    <xf numFmtId="0" fontId="118" fillId="0" borderId="0" applyFill="0" applyBorder="0" applyProtection="0"/>
    <xf numFmtId="232" fontId="118" fillId="0" borderId="0" applyFill="0" applyBorder="0" applyProtection="0"/>
    <xf numFmtId="233" fontId="118" fillId="0" borderId="0" applyFill="0" applyBorder="0" applyProtection="0"/>
    <xf numFmtId="0" fontId="87" fillId="2" borderId="0" applyNumberFormat="0" applyFont="0" applyBorder="0" applyAlignment="0">
      <protection locked="0"/>
    </xf>
    <xf numFmtId="0" fontId="87" fillId="2" borderId="0" applyNumberFormat="0" applyFont="0" applyBorder="0" applyAlignment="0">
      <protection locked="0"/>
    </xf>
    <xf numFmtId="0" fontId="77" fillId="0" borderId="0" applyNumberFormat="0" applyFill="0" applyBorder="0" applyAlignment="0" applyProtection="0"/>
    <xf numFmtId="0" fontId="78" fillId="36" borderId="23" applyNumberFormat="0" applyAlignment="0" applyProtection="0"/>
    <xf numFmtId="0" fontId="79" fillId="2" borderId="7" applyNumberFormat="0" applyAlignment="0" applyProtection="0"/>
    <xf numFmtId="0" fontId="144" fillId="0" borderId="24" applyNumberFormat="0" applyFill="0" applyAlignment="0" applyProtection="0"/>
    <xf numFmtId="0" fontId="145" fillId="0" borderId="0" applyNumberFormat="0" applyBorder="0">
      <alignment vertical="top" wrapText="1"/>
    </xf>
    <xf numFmtId="0" fontId="93" fillId="0" borderId="17" applyNumberFormat="0" applyFill="0" applyBorder="0">
      <alignment horizontal="center"/>
    </xf>
    <xf numFmtId="167" fontId="6" fillId="0" borderId="0" applyFont="0" applyFill="0" applyBorder="0" applyAlignment="0" applyProtection="0"/>
    <xf numFmtId="234" fontId="87" fillId="0" borderId="0" applyFont="0" applyFill="0" applyBorder="0" applyAlignment="0" applyProtection="0"/>
    <xf numFmtId="43" fontId="223" fillId="0" borderId="0" applyFont="0" applyFill="0" applyBorder="0" applyAlignment="0" applyProtection="0"/>
    <xf numFmtId="43" fontId="223" fillId="0" borderId="0" applyFont="0" applyFill="0" applyBorder="0" applyAlignment="0" applyProtection="0"/>
    <xf numFmtId="167" fontId="21" fillId="0" borderId="0" applyFont="0" applyFill="0" applyBorder="0" applyAlignment="0" applyProtection="0"/>
    <xf numFmtId="0" fontId="146" fillId="28" borderId="10" applyNumberFormat="0" applyAlignment="0" applyProtection="0"/>
    <xf numFmtId="0" fontId="94" fillId="0" borderId="17" applyNumberFormat="0" applyFill="0" applyBorder="0">
      <alignment horizontal="left"/>
    </xf>
    <xf numFmtId="0" fontId="38" fillId="0" borderId="0"/>
    <xf numFmtId="199" fontId="130" fillId="0" borderId="0"/>
    <xf numFmtId="0" fontId="18" fillId="11" borderId="16" applyNumberFormat="0" applyFont="0" applyAlignment="0" applyProtection="0"/>
    <xf numFmtId="164" fontId="87" fillId="0" borderId="0" applyFont="0" applyFill="0" applyBorder="0" applyAlignment="0" applyProtection="0"/>
    <xf numFmtId="164" fontId="25" fillId="0" borderId="0" applyFont="0" applyFill="0" applyBorder="0" applyAlignment="0" applyProtection="0"/>
    <xf numFmtId="37" fontId="87" fillId="0" borderId="0" applyFont="0" applyFill="0" applyBorder="0" applyAlignment="0" applyProtection="0"/>
    <xf numFmtId="235" fontId="87" fillId="0" borderId="0" applyFont="0" applyFill="0" applyBorder="0" applyAlignment="0" applyProtection="0"/>
    <xf numFmtId="190" fontId="6" fillId="0" borderId="0"/>
    <xf numFmtId="234" fontId="111" fillId="0" borderId="0" applyFont="0" applyFill="0" applyBorder="0" applyProtection="0">
      <alignment horizontal="right"/>
    </xf>
    <xf numFmtId="190" fontId="87" fillId="0" borderId="0"/>
    <xf numFmtId="190" fontId="87" fillId="0" borderId="0"/>
    <xf numFmtId="190" fontId="87" fillId="0" borderId="0"/>
    <xf numFmtId="190" fontId="87" fillId="0" borderId="0"/>
    <xf numFmtId="190" fontId="87" fillId="0" borderId="0"/>
    <xf numFmtId="190" fontId="87" fillId="0" borderId="0"/>
    <xf numFmtId="190" fontId="21" fillId="0" borderId="0"/>
    <xf numFmtId="190" fontId="53" fillId="0" borderId="0"/>
    <xf numFmtId="190" fontId="21" fillId="0" borderId="0"/>
    <xf numFmtId="190" fontId="87" fillId="0" borderId="0"/>
    <xf numFmtId="190" fontId="87" fillId="0" borderId="0"/>
    <xf numFmtId="190" fontId="87" fillId="0" borderId="0"/>
    <xf numFmtId="190" fontId="87" fillId="0" borderId="0"/>
    <xf numFmtId="190" fontId="87" fillId="0" borderId="0"/>
    <xf numFmtId="190" fontId="87" fillId="0" borderId="0"/>
    <xf numFmtId="236" fontId="91" fillId="0" borderId="0" applyFont="0" applyFill="0" applyBorder="0" applyAlignment="0" applyProtection="0"/>
    <xf numFmtId="237" fontId="113" fillId="0" borderId="0" applyFont="0" applyFill="0" applyBorder="0" applyAlignment="0" applyProtection="0">
      <alignment horizontal="right"/>
    </xf>
    <xf numFmtId="0" fontId="147" fillId="2" borderId="0" applyNumberFormat="0" applyBorder="0" applyAlignment="0" applyProtection="0"/>
    <xf numFmtId="0" fontId="80" fillId="2" borderId="0" applyNumberFormat="0" applyBorder="0" applyAlignment="0" applyProtection="0"/>
    <xf numFmtId="0" fontId="119" fillId="0" borderId="0" applyNumberFormat="0" applyFont="0" applyFill="0" applyBorder="0" applyAlignment="0" applyProtection="0">
      <alignment vertical="center"/>
    </xf>
    <xf numFmtId="0" fontId="148" fillId="0" borderId="0"/>
    <xf numFmtId="191" fontId="6" fillId="0" borderId="0"/>
    <xf numFmtId="191" fontId="21" fillId="0" borderId="0"/>
    <xf numFmtId="191" fontId="53" fillId="0" borderId="0"/>
    <xf numFmtId="191" fontId="21" fillId="0" borderId="0"/>
    <xf numFmtId="191" fontId="87" fillId="0" borderId="0"/>
    <xf numFmtId="0" fontId="149" fillId="0" borderId="0" applyNumberFormat="0" applyFill="0" applyBorder="0" applyAlignment="0" applyProtection="0">
      <alignment vertical="center"/>
    </xf>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18" fillId="0" borderId="0"/>
    <xf numFmtId="0" fontId="21" fillId="0" borderId="0"/>
    <xf numFmtId="0" fontId="81" fillId="0" borderId="0"/>
    <xf numFmtId="37" fontId="37" fillId="0" borderId="0"/>
    <xf numFmtId="0" fontId="223" fillId="0" borderId="0"/>
    <xf numFmtId="0" fontId="21" fillId="0" borderId="0" applyProtection="0"/>
    <xf numFmtId="0" fontId="21" fillId="0" borderId="0"/>
    <xf numFmtId="0" fontId="53" fillId="0" borderId="0" applyProtection="0"/>
    <xf numFmtId="0" fontId="224" fillId="0" borderId="0"/>
    <xf numFmtId="0" fontId="222" fillId="0" borderId="0"/>
    <xf numFmtId="0" fontId="21" fillId="0" borderId="0" applyProtection="0"/>
    <xf numFmtId="0" fontId="87" fillId="0" borderId="0"/>
    <xf numFmtId="0" fontId="87" fillId="0" borderId="0"/>
    <xf numFmtId="0" fontId="87" fillId="0" borderId="0"/>
    <xf numFmtId="0" fontId="87" fillId="0" borderId="0"/>
    <xf numFmtId="2" fontId="37" fillId="0" borderId="0" applyBorder="0" applyProtection="0"/>
    <xf numFmtId="2" fontId="37" fillId="0" borderId="0" applyBorder="0" applyProtection="0"/>
    <xf numFmtId="2" fontId="63" fillId="0" borderId="0" applyBorder="0" applyProtection="0"/>
    <xf numFmtId="2" fontId="37" fillId="0" borderId="0" applyBorder="0" applyProtection="0"/>
    <xf numFmtId="0" fontId="21" fillId="0" borderId="0" applyBorder="0"/>
    <xf numFmtId="0" fontId="21" fillId="0" borderId="0"/>
    <xf numFmtId="0" fontId="6" fillId="0" borderId="0" applyProtection="0"/>
    <xf numFmtId="0" fontId="6" fillId="0" borderId="0"/>
    <xf numFmtId="0" fontId="6" fillId="0" borderId="0"/>
    <xf numFmtId="0" fontId="21" fillId="0" borderId="0"/>
    <xf numFmtId="0" fontId="21" fillId="0" borderId="0"/>
    <xf numFmtId="0" fontId="21" fillId="0" borderId="0"/>
    <xf numFmtId="0" fontId="150" fillId="0" borderId="0"/>
    <xf numFmtId="0" fontId="151" fillId="0" borderId="0"/>
    <xf numFmtId="0" fontId="152" fillId="0" borderId="0"/>
    <xf numFmtId="0" fontId="39" fillId="0" borderId="25"/>
    <xf numFmtId="17" fontId="111" fillId="0" borderId="0" applyFont="0" applyFill="0" applyBorder="0" applyProtection="0">
      <alignment horizontal="right"/>
    </xf>
    <xf numFmtId="0" fontId="153" fillId="2" borderId="0" applyNumberFormat="0" applyBorder="0" applyAlignment="0" applyProtection="0"/>
    <xf numFmtId="0" fontId="78" fillId="24" borderId="23" applyNumberFormat="0" applyAlignment="0" applyProtection="0"/>
    <xf numFmtId="0" fontId="154" fillId="0" borderId="19" applyNumberFormat="0" applyFill="0" applyAlignment="0" applyProtection="0"/>
    <xf numFmtId="0" fontId="155" fillId="0" borderId="21" applyNumberFormat="0" applyFill="0" applyAlignment="0" applyProtection="0"/>
    <xf numFmtId="0" fontId="156" fillId="0" borderId="22" applyNumberFormat="0" applyFill="0" applyAlignment="0" applyProtection="0"/>
    <xf numFmtId="0" fontId="156" fillId="0" borderId="0" applyNumberFormat="0" applyFill="0" applyBorder="0" applyAlignment="0" applyProtection="0"/>
    <xf numFmtId="0" fontId="40" fillId="0" borderId="0" applyNumberFormat="0" applyFill="0" applyBorder="0">
      <alignment horizontal="left"/>
    </xf>
    <xf numFmtId="0" fontId="40" fillId="0" borderId="0" applyNumberFormat="0" applyFill="0" applyBorder="0">
      <alignment horizontal="left"/>
    </xf>
    <xf numFmtId="0" fontId="64" fillId="0" borderId="0" applyNumberFormat="0" applyFill="0" applyBorder="0">
      <alignment horizontal="left"/>
    </xf>
    <xf numFmtId="0" fontId="40" fillId="0" borderId="0" applyNumberFormat="0" applyFill="0" applyBorder="0">
      <alignment horizontal="left"/>
    </xf>
    <xf numFmtId="0" fontId="157" fillId="0" borderId="0" applyFill="0" applyBorder="0" applyProtection="0">
      <alignment horizontal="left"/>
    </xf>
    <xf numFmtId="0" fontId="158" fillId="0" borderId="0" applyFill="0" applyBorder="0" applyProtection="0">
      <alignment horizontal="left"/>
    </xf>
    <xf numFmtId="1" fontId="159" fillId="0" borderId="0" applyProtection="0">
      <alignment horizontal="right" vertical="center"/>
    </xf>
    <xf numFmtId="0" fontId="73" fillId="37" borderId="0" applyNumberFormat="0" applyBorder="0" applyAlignment="0" applyProtection="0"/>
    <xf numFmtId="0" fontId="73" fillId="19" borderId="0" applyNumberFormat="0" applyBorder="0" applyAlignment="0" applyProtection="0"/>
    <xf numFmtId="0" fontId="73" fillId="14" borderId="0" applyNumberFormat="0" applyBorder="0" applyAlignment="0" applyProtection="0"/>
    <xf numFmtId="0" fontId="73" fillId="38" borderId="0" applyNumberFormat="0" applyBorder="0" applyAlignment="0" applyProtection="0"/>
    <xf numFmtId="0" fontId="73" fillId="17" borderId="0" applyNumberFormat="0" applyBorder="0" applyAlignment="0" applyProtection="0"/>
    <xf numFmtId="0" fontId="73" fillId="21" borderId="0" applyNumberFormat="0" applyBorder="0" applyAlignment="0" applyProtection="0"/>
    <xf numFmtId="0" fontId="63" fillId="11" borderId="16" applyNumberFormat="0" applyFont="0" applyAlignment="0" applyProtection="0"/>
    <xf numFmtId="0" fontId="37" fillId="11" borderId="16" applyNumberFormat="0" applyFont="0" applyAlignment="0" applyProtection="0"/>
    <xf numFmtId="0" fontId="82" fillId="0" borderId="0" applyNumberFormat="0" applyFill="0" applyBorder="0" applyAlignment="0" applyProtection="0"/>
    <xf numFmtId="168" fontId="160" fillId="0" borderId="18">
      <alignment vertical="center"/>
    </xf>
    <xf numFmtId="238" fontId="111" fillId="0" borderId="0" applyFont="0" applyFill="0" applyBorder="0" applyProtection="0">
      <alignment horizontal="right"/>
    </xf>
    <xf numFmtId="239" fontId="87" fillId="0" borderId="0" applyFont="0" applyFill="0" applyBorder="0" applyProtection="0">
      <alignment horizontal="right"/>
    </xf>
    <xf numFmtId="17" fontId="87" fillId="0" borderId="0" applyFont="0" applyFill="0" applyBorder="0" applyProtection="0">
      <alignment horizontal="right"/>
    </xf>
    <xf numFmtId="240" fontId="109" fillId="0" borderId="0" applyFont="0" applyFill="0" applyBorder="0" applyProtection="0">
      <alignment horizontal="right"/>
    </xf>
    <xf numFmtId="241" fontId="118" fillId="0" borderId="0" applyFont="0" applyFill="0" applyBorder="0" applyAlignment="0" applyProtection="0"/>
    <xf numFmtId="187" fontId="22" fillId="0" borderId="0">
      <protection locked="0"/>
    </xf>
    <xf numFmtId="9" fontId="25" fillId="0" borderId="0" applyFont="0" applyFill="0" applyBorder="0" applyAlignment="0" applyProtection="0"/>
    <xf numFmtId="0" fontId="41" fillId="0" borderId="0"/>
    <xf numFmtId="178" fontId="87" fillId="0" borderId="0"/>
    <xf numFmtId="9" fontId="6" fillId="0" borderId="0" applyFont="0" applyFill="0" applyBorder="0" applyAlignment="0" applyProtection="0"/>
    <xf numFmtId="9" fontId="53" fillId="0" borderId="0" applyFont="0" applyFill="0" applyBorder="0" applyAlignment="0" applyProtection="0"/>
    <xf numFmtId="9" fontId="177" fillId="0" borderId="0" applyFont="0" applyFill="0" applyBorder="0" applyAlignment="0" applyProtection="0"/>
    <xf numFmtId="9" fontId="21" fillId="0" borderId="0" applyFont="0" applyFill="0" applyBorder="0" applyAlignment="0" applyProtection="0"/>
    <xf numFmtId="9" fontId="53" fillId="0" borderId="0" applyFont="0" applyFill="0" applyBorder="0" applyAlignment="0" applyProtection="0"/>
    <xf numFmtId="9" fontId="21" fillId="0" borderId="0" applyFont="0" applyFill="0" applyBorder="0" applyAlignment="0" applyProtection="0"/>
    <xf numFmtId="9" fontId="87" fillId="0" borderId="0" applyFont="0" applyFill="0" applyBorder="0" applyAlignment="0" applyProtection="0"/>
    <xf numFmtId="9" fontId="21" fillId="0" borderId="0" applyFont="0" applyFill="0" applyBorder="0" applyAlignment="0" applyProtection="0"/>
    <xf numFmtId="9" fontId="223" fillId="0" borderId="0" applyFont="0" applyFill="0" applyBorder="0" applyAlignment="0" applyProtection="0"/>
    <xf numFmtId="0" fontId="21" fillId="39" borderId="13" applyNumberFormat="0">
      <alignment vertical="top" wrapText="1"/>
    </xf>
    <xf numFmtId="0" fontId="21" fillId="39" borderId="13" applyNumberFormat="0">
      <alignment vertical="top" wrapText="1"/>
    </xf>
    <xf numFmtId="0" fontId="21" fillId="39" borderId="13" applyNumberFormat="0">
      <alignment vertical="top" wrapText="1"/>
    </xf>
    <xf numFmtId="0" fontId="21" fillId="39" borderId="13" applyNumberFormat="0">
      <alignment vertical="top" wrapText="1"/>
    </xf>
    <xf numFmtId="242" fontId="111" fillId="0" borderId="0" applyFont="0" applyFill="0" applyBorder="0" applyAlignment="0" applyProtection="0">
      <alignment horizontal="right"/>
    </xf>
    <xf numFmtId="178" fontId="37" fillId="21" borderId="26" applyNumberFormat="0" applyFont="0" applyBorder="0" applyAlignment="0" applyProtection="0">
      <alignment horizontal="center"/>
    </xf>
    <xf numFmtId="178" fontId="37" fillId="21" borderId="26" applyNumberFormat="0" applyFont="0" applyBorder="0" applyAlignment="0" applyProtection="0">
      <alignment horizontal="center"/>
    </xf>
    <xf numFmtId="178" fontId="63" fillId="21" borderId="26" applyNumberFormat="0" applyFont="0" applyBorder="0" applyAlignment="0" applyProtection="0">
      <alignment horizontal="center"/>
    </xf>
    <xf numFmtId="178" fontId="37" fillId="21" borderId="26" applyNumberFormat="0" applyFont="0" applyBorder="0" applyAlignment="0" applyProtection="0">
      <alignment horizontal="center"/>
    </xf>
    <xf numFmtId="0" fontId="127" fillId="0" borderId="27">
      <alignment vertical="center"/>
    </xf>
    <xf numFmtId="0" fontId="120" fillId="0" borderId="28"/>
    <xf numFmtId="0" fontId="91" fillId="32" borderId="0" applyNumberFormat="0" applyFont="0" applyBorder="0" applyAlignment="0" applyProtection="0"/>
    <xf numFmtId="1" fontId="41" fillId="40" borderId="0" applyNumberFormat="0" applyFont="0" applyBorder="0" applyAlignment="0">
      <alignment horizontal="left"/>
    </xf>
    <xf numFmtId="0" fontId="87" fillId="24" borderId="29" applyNumberFormat="0" applyFont="0" applyBorder="0" applyAlignment="0" applyProtection="0"/>
    <xf numFmtId="165" fontId="110" fillId="0" borderId="0" applyFill="0" applyBorder="0" applyAlignment="0" applyProtection="0"/>
    <xf numFmtId="0" fontId="83" fillId="36" borderId="7" applyNumberFormat="0" applyAlignment="0" applyProtection="0"/>
    <xf numFmtId="0" fontId="87" fillId="0" borderId="0"/>
    <xf numFmtId="0" fontId="95" fillId="0" borderId="0"/>
    <xf numFmtId="0" fontId="6" fillId="0" borderId="0" applyFont="0" applyFill="0" applyBorder="0" applyAlignment="0" applyProtection="0"/>
    <xf numFmtId="0" fontId="21" fillId="0" borderId="0" applyFont="0" applyFill="0" applyBorder="0" applyAlignment="0" applyProtection="0"/>
    <xf numFmtId="0" fontId="53" fillId="0" borderId="0" applyFont="0" applyFill="0" applyBorder="0" applyAlignment="0" applyProtection="0"/>
    <xf numFmtId="0" fontId="21" fillId="0" borderId="0" applyFont="0" applyFill="0" applyBorder="0" applyAlignment="0" applyProtection="0"/>
    <xf numFmtId="0" fontId="8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1" fillId="0" borderId="0" applyNumberFormat="0" applyFont="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38" fontId="37"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1" fillId="0" borderId="0" applyNumberFormat="0" applyFont="0" applyBorder="0" applyAlignment="0" applyProtection="0"/>
    <xf numFmtId="0" fontId="211" fillId="0" borderId="0" applyNumberFormat="0" applyFont="0" applyBorder="0" applyAlignment="0" applyProtection="0"/>
    <xf numFmtId="0" fontId="21" fillId="0" borderId="0" applyNumberForma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251"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252" fontId="21" fillId="0" borderId="0" applyFont="0" applyFill="0" applyBorder="0" applyAlignment="0" applyProtection="0"/>
    <xf numFmtId="0" fontId="21" fillId="0" borderId="0" applyFont="0" applyFill="0" applyBorder="0" applyAlignment="0" applyProtection="0"/>
    <xf numFmtId="253" fontId="21" fillId="0" borderId="0" applyFont="0" applyFill="0" applyBorder="0" applyAlignment="0" applyProtection="0"/>
    <xf numFmtId="0" fontId="7" fillId="0" borderId="0" applyNumberFormat="0" applyFill="0" applyBorder="0" applyAlignment="0" applyProtection="0">
      <alignment vertical="top"/>
      <protection locked="0"/>
    </xf>
    <xf numFmtId="0" fontId="21" fillId="0" borderId="0" applyNumberFormat="0" applyFill="0" applyBorder="0" applyAlignment="0" applyProtection="0"/>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12" fillId="0" borderId="0"/>
    <xf numFmtId="0" fontId="212" fillId="0" borderId="0"/>
    <xf numFmtId="0" fontId="21" fillId="0" borderId="0"/>
    <xf numFmtId="0" fontId="21" fillId="0" borderId="0"/>
    <xf numFmtId="0" fontId="21" fillId="0" borderId="0"/>
    <xf numFmtId="0" fontId="21" fillId="0" borderId="0"/>
    <xf numFmtId="0" fontId="212" fillId="0" borderId="0"/>
    <xf numFmtId="0" fontId="21" fillId="0" borderId="0" applyNumberFormat="0" applyFill="0" applyBorder="0" applyAlignment="0" applyProtection="0"/>
    <xf numFmtId="0" fontId="212" fillId="0" borderId="0"/>
    <xf numFmtId="0" fontId="21" fillId="24" borderId="29" applyNumberFormat="0" applyFont="0" applyBorder="0" applyAlignment="0" applyProtection="0"/>
    <xf numFmtId="0" fontId="21" fillId="24" borderId="29" applyNumberFormat="0" applyFont="0" applyBorder="0" applyAlignment="0" applyProtection="0"/>
    <xf numFmtId="0" fontId="21" fillId="24" borderId="29" applyNumberFormat="0" applyFont="0" applyBorder="0" applyAlignment="0" applyProtection="0"/>
    <xf numFmtId="0" fontId="21" fillId="24" borderId="29" applyNumberFormat="0" applyFont="0" applyBorder="0" applyAlignment="0" applyProtection="0"/>
    <xf numFmtId="0" fontId="213" fillId="0" borderId="0" applyFont="0" applyFill="0" applyBorder="0" applyAlignment="0" applyProtection="0"/>
    <xf numFmtId="0" fontId="213" fillId="0" borderId="0" applyFont="0" applyFill="0" applyBorder="0" applyAlignment="0" applyProtection="0"/>
    <xf numFmtId="0" fontId="213" fillId="0" borderId="0" applyFont="0" applyFill="0" applyBorder="0" applyAlignment="0" applyProtection="0"/>
    <xf numFmtId="254" fontId="213"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95" fontId="42" fillId="0" borderId="0" applyNumberFormat="0" applyFill="0" applyBorder="0" applyAlignment="0" applyProtection="0">
      <alignment horizontal="right" vertical="center" wrapText="1"/>
    </xf>
    <xf numFmtId="0" fontId="43" fillId="0" borderId="0" applyNumberFormat="0" applyFill="0" applyBorder="0" applyAlignment="0" applyProtection="0"/>
    <xf numFmtId="0" fontId="44" fillId="0" borderId="0" applyNumberFormat="0" applyFill="0" applyBorder="0" applyAlignment="0" applyProtection="0">
      <protection locked="0"/>
    </xf>
    <xf numFmtId="0" fontId="45" fillId="0" borderId="12" applyNumberFormat="0" applyFill="0" applyProtection="0">
      <alignment horizontal="right"/>
    </xf>
    <xf numFmtId="0" fontId="45" fillId="0" borderId="12" applyNumberFormat="0" applyFill="0" applyProtection="0">
      <alignment horizontal="right"/>
    </xf>
    <xf numFmtId="0" fontId="65" fillId="0" borderId="12" applyNumberFormat="0" applyFill="0" applyProtection="0">
      <alignment horizontal="right"/>
    </xf>
    <xf numFmtId="0" fontId="45" fillId="0" borderId="12" applyNumberFormat="0" applyFill="0" applyProtection="0">
      <alignment horizontal="right"/>
    </xf>
    <xf numFmtId="0" fontId="158" fillId="0" borderId="0"/>
    <xf numFmtId="0" fontId="84" fillId="0" borderId="30" applyNumberFormat="0" applyFill="0" applyAlignment="0" applyProtection="0"/>
    <xf numFmtId="0" fontId="96" fillId="0" borderId="18" applyNumberFormat="0" applyFill="0" applyBorder="0">
      <alignment horizontal="left"/>
    </xf>
    <xf numFmtId="0" fontId="77" fillId="0" borderId="31" applyNumberFormat="0" applyFill="0" applyAlignment="0" applyProtection="0"/>
    <xf numFmtId="243" fontId="111" fillId="41" borderId="17" applyNumberFormat="0" applyBorder="0">
      <alignment horizontal="center" vertical="center"/>
      <protection locked="0"/>
    </xf>
    <xf numFmtId="0" fontId="161" fillId="0" borderId="0" applyFill="0" applyBorder="0" applyProtection="0">
      <alignment horizontal="center" vertical="center"/>
    </xf>
    <xf numFmtId="0" fontId="45" fillId="0" borderId="32" applyNumberFormat="0" applyProtection="0">
      <alignment horizontal="right"/>
    </xf>
    <xf numFmtId="0" fontId="45" fillId="0" borderId="32" applyNumberFormat="0" applyProtection="0">
      <alignment horizontal="right"/>
    </xf>
    <xf numFmtId="0" fontId="65" fillId="0" borderId="32" applyNumberFormat="0" applyProtection="0">
      <alignment horizontal="right"/>
    </xf>
    <xf numFmtId="0" fontId="45" fillId="0" borderId="32" applyNumberFormat="0" applyProtection="0">
      <alignment horizontal="right"/>
    </xf>
    <xf numFmtId="0" fontId="46" fillId="0" borderId="18" applyNumberFormat="0" applyFill="0" applyProtection="0"/>
    <xf numFmtId="0" fontId="46" fillId="0" borderId="18" applyNumberFormat="0" applyFill="0" applyProtection="0"/>
    <xf numFmtId="0" fontId="66" fillId="0" borderId="18" applyNumberFormat="0" applyFill="0" applyProtection="0"/>
    <xf numFmtId="0" fontId="46" fillId="0" borderId="18" applyNumberFormat="0" applyFill="0" applyProtection="0"/>
    <xf numFmtId="227" fontId="162" fillId="0" borderId="18" applyBorder="0" applyProtection="0">
      <alignment horizontal="right" vertical="center"/>
    </xf>
    <xf numFmtId="0" fontId="163" fillId="42" borderId="0" applyBorder="0" applyProtection="0">
      <alignment horizontal="centerContinuous" vertical="center"/>
    </xf>
    <xf numFmtId="0" fontId="163" fillId="43" borderId="18" applyBorder="0" applyProtection="0">
      <alignment horizontal="centerContinuous" vertical="center"/>
    </xf>
    <xf numFmtId="0" fontId="162" fillId="0" borderId="0" applyBorder="0" applyProtection="0">
      <alignment vertical="center"/>
    </xf>
    <xf numFmtId="0" fontId="89" fillId="0" borderId="0" applyBorder="0" applyProtection="0">
      <alignment horizontal="left"/>
    </xf>
    <xf numFmtId="0" fontId="128" fillId="0" borderId="0" applyNumberFormat="0" applyFill="0" applyBorder="0" applyProtection="0">
      <alignment horizontal="left"/>
    </xf>
    <xf numFmtId="0" fontId="161" fillId="0" borderId="0" applyFill="0" applyBorder="0" applyProtection="0"/>
    <xf numFmtId="0" fontId="139" fillId="0" borderId="0" applyNumberFormat="0" applyFill="0" applyBorder="0" applyProtection="0"/>
    <xf numFmtId="0" fontId="47" fillId="0" borderId="0">
      <alignment vertical="center"/>
    </xf>
    <xf numFmtId="0" fontId="47" fillId="0" borderId="0">
      <alignment vertical="center"/>
    </xf>
    <xf numFmtId="0" fontId="67" fillId="0" borderId="0">
      <alignment vertical="center"/>
    </xf>
    <xf numFmtId="0" fontId="47" fillId="0" borderId="0">
      <alignment vertical="center"/>
    </xf>
    <xf numFmtId="0" fontId="48" fillId="0" borderId="0">
      <alignment vertical="center"/>
    </xf>
    <xf numFmtId="0" fontId="31" fillId="0" borderId="0">
      <alignment vertical="center"/>
    </xf>
    <xf numFmtId="0" fontId="34" fillId="0" borderId="0">
      <alignment vertical="center"/>
    </xf>
    <xf numFmtId="0" fontId="34" fillId="0" borderId="0">
      <alignment vertical="center"/>
    </xf>
    <xf numFmtId="0" fontId="61" fillId="0" borderId="0">
      <alignment vertical="center"/>
    </xf>
    <xf numFmtId="0" fontId="34" fillId="0" borderId="0">
      <alignment vertical="center"/>
    </xf>
    <xf numFmtId="0" fontId="161" fillId="0" borderId="0" applyFill="0" applyBorder="0" applyProtection="0">
      <alignment horizontal="left"/>
    </xf>
    <xf numFmtId="0" fontId="25" fillId="0" borderId="20" applyFill="0" applyBorder="0" applyProtection="0">
      <alignment horizontal="left" vertical="top"/>
    </xf>
    <xf numFmtId="0" fontId="49" fillId="0" borderId="0">
      <alignment horizontal="centerContinuous"/>
    </xf>
    <xf numFmtId="0" fontId="87" fillId="36" borderId="33" applyNumberFormat="0" applyAlignment="0" applyProtection="0">
      <alignment vertical="center"/>
    </xf>
    <xf numFmtId="0" fontId="164" fillId="36" borderId="34" applyNumberFormat="0" applyAlignment="0" applyProtection="0">
      <alignment vertical="center"/>
    </xf>
    <xf numFmtId="0" fontId="87" fillId="0" borderId="33" applyNumberFormat="0" applyProtection="0">
      <alignment horizontal="centerContinuous" vertical="center"/>
    </xf>
    <xf numFmtId="0" fontId="87" fillId="12" borderId="0" applyNumberFormat="0" applyBorder="0" applyAlignment="0" applyProtection="0">
      <alignment vertical="center"/>
    </xf>
    <xf numFmtId="0" fontId="87" fillId="36" borderId="0" applyNumberFormat="0" applyBorder="0" applyAlignment="0" applyProtection="0">
      <alignment vertical="center"/>
    </xf>
    <xf numFmtId="49" fontId="111" fillId="0" borderId="18">
      <alignment vertical="center"/>
    </xf>
    <xf numFmtId="0" fontId="97" fillId="0" borderId="0" applyNumberFormat="0" applyFill="0" applyBorder="0">
      <alignment horizontal="left"/>
    </xf>
    <xf numFmtId="224" fontId="111" fillId="0" borderId="0" applyFont="0" applyFill="0" applyBorder="0" applyProtection="0">
      <alignment horizontal="left"/>
    </xf>
    <xf numFmtId="224" fontId="165" fillId="0" borderId="0" applyFont="0" applyFill="0" applyBorder="0" applyProtection="0">
      <alignment horizontal="left"/>
    </xf>
    <xf numFmtId="0" fontId="166" fillId="0" borderId="0" applyNumberFormat="0" applyFill="0" applyBorder="0" applyProtection="0"/>
    <xf numFmtId="0" fontId="166" fillId="0" borderId="0" applyNumberFormat="0" applyFill="0" applyBorder="0" applyProtection="0"/>
    <xf numFmtId="0" fontId="167" fillId="0" borderId="0" applyNumberFormat="0" applyFill="0" applyBorder="0" applyProtection="0"/>
    <xf numFmtId="0" fontId="167" fillId="0" borderId="0" applyNumberFormat="0" applyFill="0" applyBorder="0" applyProtection="0"/>
    <xf numFmtId="0" fontId="166" fillId="0" borderId="0" applyNumberFormat="0" applyFill="0" applyBorder="0" applyProtection="0"/>
    <xf numFmtId="0" fontId="166" fillId="0" borderId="0"/>
    <xf numFmtId="0" fontId="85" fillId="28" borderId="10" applyNumberFormat="0" applyAlignment="0" applyProtection="0"/>
    <xf numFmtId="0" fontId="91" fillId="0" borderId="0" applyNumberFormat="0" applyFill="0" applyBorder="0" applyAlignment="0" applyProtection="0"/>
    <xf numFmtId="0" fontId="168" fillId="0" borderId="0" applyNumberFormat="0" applyFill="0" applyBorder="0" applyAlignment="0" applyProtection="0"/>
    <xf numFmtId="0" fontId="169" fillId="0" borderId="0" applyNumberFormat="0" applyFill="0" applyBorder="0" applyAlignment="0" applyProtection="0"/>
    <xf numFmtId="0" fontId="170" fillId="42" borderId="0" applyBorder="0"/>
    <xf numFmtId="0" fontId="171" fillId="0" borderId="0" applyNumberFormat="0" applyFill="0" applyBorder="0" applyAlignment="0" applyProtection="0"/>
    <xf numFmtId="244" fontId="111" fillId="0" borderId="0" applyNumberFormat="0" applyFill="0" applyBorder="0" applyProtection="0">
      <alignment vertical="top"/>
    </xf>
    <xf numFmtId="0" fontId="167" fillId="0" borderId="0"/>
    <xf numFmtId="0" fontId="166" fillId="0" borderId="0"/>
    <xf numFmtId="0" fontId="84" fillId="0" borderId="35" applyNumberFormat="0" applyFill="0" applyAlignment="0" applyProtection="0"/>
    <xf numFmtId="230" fontId="172" fillId="0" borderId="0" applyFill="0" applyBorder="0" applyProtection="0"/>
    <xf numFmtId="245" fontId="172" fillId="0" borderId="0" applyFill="0" applyBorder="0" applyProtection="0"/>
    <xf numFmtId="0" fontId="145" fillId="0" borderId="35" applyNumberFormat="0" applyFill="0" applyAlignment="0" applyProtection="0"/>
    <xf numFmtId="168" fontId="49" fillId="44" borderId="0">
      <alignment horizontal="center"/>
    </xf>
    <xf numFmtId="41" fontId="6"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21" fillId="0" borderId="0" applyFont="0" applyFill="0" applyBorder="0" applyAlignment="0" applyProtection="0"/>
    <xf numFmtId="43" fontId="21" fillId="0" borderId="0" applyFont="0" applyFill="0" applyBorder="0" applyAlignment="0" applyProtection="0"/>
    <xf numFmtId="167" fontId="21" fillId="0" borderId="0" applyFont="0" applyFill="0" applyBorder="0" applyAlignment="0" applyProtection="0"/>
    <xf numFmtId="167" fontId="21"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167" fontId="87" fillId="0" borderId="0" applyFont="0" applyFill="0" applyBorder="0" applyAlignment="0" applyProtection="0"/>
    <xf numFmtId="0" fontId="173" fillId="0" borderId="0">
      <alignment horizontal="fill"/>
    </xf>
    <xf numFmtId="0" fontId="174" fillId="24" borderId="23" applyNumberFormat="0" applyAlignment="0" applyProtection="0"/>
    <xf numFmtId="0" fontId="104" fillId="20" borderId="0" applyNumberFormat="0" applyBorder="0" applyAlignment="0" applyProtection="0"/>
    <xf numFmtId="0" fontId="104" fillId="21" borderId="0" applyNumberFormat="0" applyBorder="0" applyAlignment="0" applyProtection="0"/>
    <xf numFmtId="0" fontId="104" fillId="22" borderId="0" applyNumberFormat="0" applyBorder="0" applyAlignment="0" applyProtection="0"/>
    <xf numFmtId="0" fontId="104" fillId="16" borderId="0" applyNumberFormat="0" applyBorder="0" applyAlignment="0" applyProtection="0"/>
    <xf numFmtId="0" fontId="104" fillId="17" borderId="0" applyNumberFormat="0" applyBorder="0" applyAlignment="0" applyProtection="0"/>
    <xf numFmtId="0" fontId="104" fillId="19" borderId="0" applyNumberFormat="0" applyBorder="0" applyAlignment="0" applyProtection="0"/>
    <xf numFmtId="246" fontId="87" fillId="0" borderId="0" applyFont="0" applyFill="0" applyBorder="0" applyAlignment="0" applyProtection="0"/>
    <xf numFmtId="0" fontId="175" fillId="0" borderId="0" applyNumberFormat="0" applyFill="0" applyBorder="0" applyAlignment="0" applyProtection="0"/>
    <xf numFmtId="0" fontId="176" fillId="0" borderId="0" applyNumberFormat="0" applyFill="0" applyBorder="0" applyAlignment="0"/>
    <xf numFmtId="244" fontId="111" fillId="36" borderId="0" applyNumberFormat="0" applyBorder="0" applyProtection="0">
      <alignment horizontal="centerContinuous" vertical="center"/>
    </xf>
    <xf numFmtId="248" fontId="87" fillId="0" borderId="0" applyFont="0" applyFill="0" applyBorder="0" applyAlignment="0" applyProtection="0"/>
    <xf numFmtId="250" fontId="87" fillId="0" borderId="0" applyFont="0" applyFill="0" applyBorder="0" applyAlignment="0" applyProtection="0"/>
    <xf numFmtId="1" fontId="49" fillId="0" borderId="6" applyFill="0" applyProtection="0">
      <alignment horizontal="right"/>
    </xf>
    <xf numFmtId="1" fontId="49" fillId="0" borderId="6" applyFill="0" applyProtection="0">
      <alignment horizontal="right"/>
    </xf>
    <xf numFmtId="1" fontId="68" fillId="0" borderId="6" applyFill="0" applyProtection="0">
      <alignment horizontal="right"/>
    </xf>
    <xf numFmtId="1" fontId="49" fillId="0" borderId="6" applyFill="0" applyProtection="0">
      <alignment horizontal="right"/>
    </xf>
    <xf numFmtId="247" fontId="110" fillId="0" borderId="0" applyFont="0" applyFill="0" applyBorder="0" applyAlignment="0" applyProtection="0"/>
    <xf numFmtId="0" fontId="6" fillId="0" borderId="0"/>
    <xf numFmtId="0" fontId="6" fillId="0" borderId="0" applyProtection="0"/>
    <xf numFmtId="0" fontId="7" fillId="0" borderId="0" applyNumberFormat="0" applyFill="0" applyBorder="0" applyAlignment="0" applyProtection="0">
      <alignment vertical="top"/>
      <protection locked="0"/>
    </xf>
    <xf numFmtId="0" fontId="237" fillId="24" borderId="7" applyNumberFormat="0" applyAlignment="0" applyProtection="0"/>
    <xf numFmtId="0" fontId="30" fillId="0" borderId="0" applyNumberFormat="0" applyFill="0" applyBorder="0" applyAlignment="0" applyProtection="0">
      <alignment vertical="top"/>
      <protection locked="0"/>
    </xf>
    <xf numFmtId="0" fontId="76" fillId="5" borderId="0" applyNumberFormat="0" applyBorder="0" applyAlignment="0" applyProtection="0"/>
    <xf numFmtId="1" fontId="238" fillId="0" borderId="0" applyNumberFormat="0">
      <alignment horizontal="right"/>
    </xf>
    <xf numFmtId="0" fontId="239" fillId="0" borderId="50" applyFill="0" applyBorder="0" applyAlignment="0" applyProtection="0"/>
    <xf numFmtId="167" fontId="6" fillId="0" borderId="0" applyFont="0" applyFill="0" applyBorder="0" applyAlignment="0" applyProtection="0"/>
    <xf numFmtId="0" fontId="240" fillId="0" borderId="24" applyNumberFormat="0" applyFill="0" applyAlignment="0" applyProtection="0"/>
    <xf numFmtId="0" fontId="6" fillId="11" borderId="16" applyNumberFormat="0" applyFont="0" applyAlignment="0" applyProtection="0"/>
    <xf numFmtId="0" fontId="77" fillId="0" borderId="0" applyNumberFormat="0" applyFill="0" applyBorder="0" applyAlignment="0" applyProtection="0"/>
    <xf numFmtId="43" fontId="222" fillId="0" borderId="0" applyFont="0" applyFill="0" applyBorder="0" applyAlignment="0" applyProtection="0"/>
    <xf numFmtId="167" fontId="6" fillId="0" borderId="0" applyFont="0" applyFill="0" applyBorder="0" applyAlignment="0" applyProtection="0"/>
    <xf numFmtId="0" fontId="6" fillId="0" borderId="0" applyProtection="0"/>
    <xf numFmtId="0" fontId="36" fillId="0" borderId="0" applyNumberFormat="0" applyFill="0" applyBorder="0" applyAlignment="0" applyProtection="0">
      <alignment vertical="top"/>
      <protection locked="0"/>
    </xf>
    <xf numFmtId="0" fontId="6" fillId="0" borderId="0" applyBorder="0"/>
    <xf numFmtId="0" fontId="6" fillId="0" borderId="0" applyProtection="0"/>
    <xf numFmtId="0" fontId="6" fillId="0" borderId="0"/>
    <xf numFmtId="0" fontId="6" fillId="0" borderId="0"/>
    <xf numFmtId="0" fontId="6" fillId="0" borderId="0"/>
    <xf numFmtId="0" fontId="6" fillId="0" borderId="0"/>
    <xf numFmtId="0" fontId="6" fillId="0" borderId="0" applyProtection="0"/>
    <xf numFmtId="43" fontId="6" fillId="0" borderId="0" applyFont="0" applyFill="0" applyBorder="0" applyAlignment="0" applyProtection="0"/>
    <xf numFmtId="167"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268" fillId="0" borderId="0" applyProtection="0"/>
    <xf numFmtId="0" fontId="270" fillId="0" borderId="0"/>
    <xf numFmtId="167" fontId="270"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270" fillId="0" borderId="0" applyFont="0" applyFill="0" applyBorder="0" applyAlignment="0" applyProtection="0"/>
    <xf numFmtId="0" fontId="270" fillId="0" borderId="0"/>
    <xf numFmtId="0" fontId="222" fillId="0" borderId="0"/>
    <xf numFmtId="167" fontId="270" fillId="0" borderId="0" applyFont="0" applyFill="0" applyBorder="0" applyAlignment="0" applyProtection="0"/>
    <xf numFmtId="0" fontId="270" fillId="0" borderId="0"/>
    <xf numFmtId="0" fontId="6" fillId="0" borderId="0" applyProtection="0"/>
    <xf numFmtId="0" fontId="6"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0" fontId="6" fillId="0" borderId="0" applyFont="0" applyFill="0" applyBorder="0" applyAlignment="0" applyProtection="0"/>
    <xf numFmtId="0" fontId="6" fillId="2" borderId="0" applyNumberFormat="0" applyFon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184" fontId="6" fillId="0" borderId="0" applyFont="0" applyFill="0" applyBorder="0" applyAlignment="0" applyProtection="0"/>
    <xf numFmtId="0" fontId="6" fillId="0" borderId="0" applyFont="0" applyFill="0" applyBorder="0" applyAlignment="0" applyProtection="0"/>
    <xf numFmtId="0" fontId="6" fillId="0" borderId="0" applyNumberForma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185"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186"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86" fillId="0" borderId="66" applyNumberFormat="0" applyFill="0" applyAlignment="0" applyProtection="0"/>
    <xf numFmtId="0" fontId="6" fillId="0" borderId="0" applyNumberFormat="0" applyFill="0" applyBorder="0" applyAlignment="0" applyProtection="0"/>
    <xf numFmtId="0" fontId="6" fillId="0" borderId="0" applyNumberFormat="0" applyFill="0" applyBorder="0" applyAlignment="0" applyProtection="0"/>
    <xf numFmtId="181" fontId="6" fillId="0" borderId="0"/>
    <xf numFmtId="0" fontId="6" fillId="0" borderId="0" applyNumberFormat="0" applyFill="0" applyBorder="0" applyAlignment="0" applyProtection="0"/>
    <xf numFmtId="189" fontId="6" fillId="0" borderId="0"/>
    <xf numFmtId="189" fontId="6" fillId="0" borderId="0"/>
    <xf numFmtId="189" fontId="6" fillId="0" borderId="0"/>
    <xf numFmtId="189" fontId="6" fillId="0" borderId="0"/>
    <xf numFmtId="0" fontId="6" fillId="0" borderId="0" applyFont="0" applyFill="0" applyBorder="0" applyProtection="0">
      <alignment horizontal="right"/>
    </xf>
    <xf numFmtId="219" fontId="6" fillId="0" borderId="0" applyFont="0" applyFill="0" applyBorder="0" applyProtection="0">
      <alignment horizontal="right"/>
    </xf>
    <xf numFmtId="188" fontId="6" fillId="0" borderId="0"/>
    <xf numFmtId="188" fontId="6" fillId="0" borderId="0"/>
    <xf numFmtId="188" fontId="6" fillId="0" borderId="0"/>
    <xf numFmtId="188" fontId="6" fillId="0" borderId="0"/>
    <xf numFmtId="197" fontId="92" fillId="31" borderId="67">
      <protection locked="0"/>
    </xf>
    <xf numFmtId="3" fontId="92" fillId="31" borderId="67">
      <alignment wrapText="1"/>
      <protection locked="0"/>
    </xf>
    <xf numFmtId="0" fontId="125" fillId="32" borderId="68">
      <alignment horizontal="center" vertical="center"/>
    </xf>
    <xf numFmtId="199" fontId="6" fillId="34" borderId="17" applyNumberFormat="0" applyFont="0" applyBorder="0" applyAlignment="0" applyProtection="0"/>
    <xf numFmtId="0" fontId="6" fillId="2" borderId="0" applyNumberFormat="0" applyFont="0" applyBorder="0" applyAlignment="0">
      <protection locked="0"/>
    </xf>
    <xf numFmtId="0" fontId="6" fillId="2" borderId="0" applyNumberFormat="0" applyFont="0" applyBorder="0" applyAlignment="0">
      <protection locked="0"/>
    </xf>
    <xf numFmtId="43" fontId="223" fillId="0" borderId="0" applyFont="0" applyFill="0" applyBorder="0" applyAlignment="0" applyProtection="0"/>
    <xf numFmtId="43" fontId="223" fillId="0" borderId="0" applyFont="0" applyFill="0" applyBorder="0" applyAlignment="0" applyProtection="0"/>
    <xf numFmtId="37" fontId="6" fillId="0" borderId="0" applyFont="0" applyFill="0" applyBorder="0" applyAlignment="0" applyProtection="0"/>
    <xf numFmtId="235" fontId="6" fillId="0" borderId="0" applyFont="0" applyFill="0" applyBorder="0" applyAlignment="0" applyProtection="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0" fontId="6" fillId="0" borderId="0"/>
    <xf numFmtId="191" fontId="6" fillId="0" borderId="0"/>
    <xf numFmtId="191" fontId="6" fillId="0" borderId="0"/>
    <xf numFmtId="191" fontId="6" fillId="0" borderId="0"/>
    <xf numFmtId="191"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1" fillId="0" borderId="0"/>
    <xf numFmtId="0" fontId="6" fillId="0" borderId="0"/>
    <xf numFmtId="0" fontId="6" fillId="0" borderId="0" applyProtection="0"/>
    <xf numFmtId="0" fontId="6" fillId="0" borderId="0" applyProtection="0"/>
    <xf numFmtId="0" fontId="6" fillId="0" borderId="0"/>
    <xf numFmtId="0" fontId="6" fillId="0" borderId="0"/>
    <xf numFmtId="0" fontId="6" fillId="0" borderId="0"/>
    <xf numFmtId="0" fontId="6" fillId="0" borderId="0"/>
    <xf numFmtId="239" fontId="6" fillId="0" borderId="0" applyFont="0" applyFill="0" applyBorder="0" applyProtection="0">
      <alignment horizontal="right"/>
    </xf>
    <xf numFmtId="17" fontId="6" fillId="0" borderId="0" applyFont="0" applyFill="0" applyBorder="0" applyProtection="0">
      <alignment horizontal="right"/>
    </xf>
    <xf numFmtId="178"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39" borderId="67" applyNumberFormat="0">
      <alignment vertical="top" wrapText="1"/>
    </xf>
    <xf numFmtId="0" fontId="6" fillId="39" borderId="67" applyNumberFormat="0">
      <alignment vertical="top" wrapText="1"/>
    </xf>
    <xf numFmtId="0" fontId="6" fillId="39" borderId="67" applyNumberFormat="0">
      <alignment vertical="top" wrapText="1"/>
    </xf>
    <xf numFmtId="0" fontId="6" fillId="39" borderId="67" applyNumberFormat="0">
      <alignment vertical="top" wrapText="1"/>
    </xf>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25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252" fontId="6" fillId="0" borderId="0" applyFont="0" applyFill="0" applyBorder="0" applyAlignment="0" applyProtection="0"/>
    <xf numFmtId="0" fontId="6" fillId="0" borderId="0" applyFont="0" applyFill="0" applyBorder="0" applyAlignment="0" applyProtection="0"/>
    <xf numFmtId="253" fontId="6" fillId="0" borderId="0" applyFont="0" applyFill="0" applyBorder="0" applyAlignment="0" applyProtection="0"/>
    <xf numFmtId="0" fontId="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applyNumberFormat="0" applyFill="0" applyBorder="0" applyAlignment="0" applyProtection="0"/>
    <xf numFmtId="0" fontId="6" fillId="24" borderId="29" applyNumberFormat="0" applyFont="0" applyBorder="0" applyAlignment="0" applyProtection="0"/>
    <xf numFmtId="0" fontId="6" fillId="24" borderId="29" applyNumberFormat="0" applyFont="0" applyBorder="0" applyAlignment="0" applyProtection="0"/>
    <xf numFmtId="0" fontId="6" fillId="24" borderId="29" applyNumberFormat="0" applyFont="0" applyBorder="0" applyAlignment="0" applyProtection="0"/>
    <xf numFmtId="0" fontId="6" fillId="24" borderId="29" applyNumberFormat="0" applyFont="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36" borderId="33" applyNumberFormat="0" applyAlignment="0" applyProtection="0">
      <alignment vertical="center"/>
    </xf>
    <xf numFmtId="0" fontId="6" fillId="0" borderId="33" applyNumberFormat="0" applyProtection="0">
      <alignment horizontal="centerContinuous" vertical="center"/>
    </xf>
    <xf numFmtId="0" fontId="6" fillId="12" borderId="0" applyNumberFormat="0" applyBorder="0" applyAlignment="0" applyProtection="0">
      <alignment vertical="center"/>
    </xf>
    <xf numFmtId="0" fontId="6" fillId="36" borderId="0" applyNumberFormat="0" applyBorder="0" applyAlignment="0" applyProtection="0">
      <alignment vertical="center"/>
    </xf>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36" fillId="0" borderId="0" applyNumberFormat="0" applyFill="0" applyBorder="0" applyAlignment="0" applyProtection="0">
      <alignment vertical="top"/>
      <protection locked="0"/>
    </xf>
    <xf numFmtId="0" fontId="6" fillId="0" borderId="0" applyProtection="0"/>
    <xf numFmtId="0" fontId="6" fillId="0" borderId="0"/>
    <xf numFmtId="167" fontId="6" fillId="0" borderId="0" applyFont="0" applyFill="0" applyBorder="0" applyAlignment="0" applyProtection="0"/>
    <xf numFmtId="167" fontId="6" fillId="0" borderId="0" applyFont="0" applyFill="0" applyBorder="0" applyAlignment="0" applyProtection="0"/>
    <xf numFmtId="0" fontId="6" fillId="0" borderId="0"/>
    <xf numFmtId="0" fontId="6" fillId="39" borderId="70" applyNumberFormat="0">
      <alignment vertical="top" wrapText="1"/>
    </xf>
    <xf numFmtId="0" fontId="6" fillId="39" borderId="70" applyNumberFormat="0">
      <alignment vertical="top" wrapText="1"/>
    </xf>
    <xf numFmtId="0" fontId="86" fillId="0" borderId="69" applyNumberFormat="0" applyFill="0" applyAlignment="0" applyProtection="0"/>
    <xf numFmtId="197" fontId="92" fillId="31" borderId="70">
      <protection locked="0"/>
    </xf>
    <xf numFmtId="0" fontId="6" fillId="39" borderId="70" applyNumberFormat="0">
      <alignment vertical="top" wrapText="1"/>
    </xf>
    <xf numFmtId="167" fontId="6" fillId="0" borderId="0" applyFont="0" applyFill="0" applyBorder="0" applyAlignment="0" applyProtection="0"/>
    <xf numFmtId="0" fontId="6" fillId="0" borderId="0"/>
    <xf numFmtId="0" fontId="86" fillId="0" borderId="69" applyNumberFormat="0" applyFill="0" applyAlignment="0" applyProtection="0"/>
    <xf numFmtId="3" fontId="92" fillId="31" borderId="70">
      <alignment wrapText="1"/>
      <protection locked="0"/>
    </xf>
    <xf numFmtId="0" fontId="125" fillId="32" borderId="71">
      <alignment horizontal="center" vertical="center"/>
    </xf>
    <xf numFmtId="0" fontId="6" fillId="39" borderId="70" applyNumberFormat="0">
      <alignment vertical="top" wrapText="1"/>
    </xf>
    <xf numFmtId="0" fontId="272" fillId="0" borderId="0"/>
    <xf numFmtId="0" fontId="272" fillId="0" borderId="0"/>
    <xf numFmtId="43" fontId="224" fillId="0" borderId="0" applyFont="0" applyFill="0" applyBorder="0" applyAlignment="0" applyProtection="0"/>
    <xf numFmtId="43" fontId="224" fillId="0" borderId="0" applyFont="0" applyFill="0" applyBorder="0" applyAlignment="0" applyProtection="0"/>
    <xf numFmtId="0" fontId="25" fillId="0" borderId="0"/>
    <xf numFmtId="0" fontId="274" fillId="0" borderId="0"/>
    <xf numFmtId="43" fontId="224" fillId="0" borderId="0" applyFont="0" applyFill="0" applyBorder="0" applyAlignment="0" applyProtection="0"/>
    <xf numFmtId="0" fontId="5" fillId="0" borderId="0"/>
    <xf numFmtId="43" fontId="222" fillId="0" borderId="0" applyFont="0" applyFill="0" applyBorder="0" applyAlignment="0" applyProtection="0"/>
    <xf numFmtId="0" fontId="6" fillId="0" borderId="0"/>
    <xf numFmtId="0" fontId="6" fillId="0" borderId="0" applyProtection="0"/>
    <xf numFmtId="167" fontId="6" fillId="0" borderId="0" applyFont="0" applyFill="0" applyBorder="0" applyAlignment="0" applyProtection="0"/>
    <xf numFmtId="9" fontId="6" fillId="0" borderId="0" applyFont="0" applyFill="0" applyBorder="0" applyAlignment="0" applyProtection="0"/>
    <xf numFmtId="0" fontId="86" fillId="0" borderId="1" applyNumberFormat="0" applyFill="0" applyAlignment="0" applyProtection="0"/>
    <xf numFmtId="0" fontId="86" fillId="0" borderId="1" applyNumberFormat="0" applyFill="0" applyAlignment="0" applyProtection="0"/>
    <xf numFmtId="0" fontId="86" fillId="0" borderId="1" applyNumberFormat="0" applyFill="0" applyAlignment="0" applyProtection="0"/>
    <xf numFmtId="0" fontId="6" fillId="0" borderId="0"/>
    <xf numFmtId="0" fontId="6" fillId="0" borderId="0"/>
    <xf numFmtId="0" fontId="4" fillId="0" borderId="0"/>
    <xf numFmtId="0" fontId="45" fillId="0" borderId="12" applyNumberFormat="0" applyFill="0" applyProtection="0">
      <alignment horizontal="right"/>
    </xf>
    <xf numFmtId="0" fontId="91" fillId="0" borderId="16" applyNumberFormat="0" applyFont="0" applyFill="0" applyAlignment="0" applyProtection="0"/>
    <xf numFmtId="0" fontId="45" fillId="0" borderId="12" applyNumberFormat="0" applyFill="0" applyProtection="0">
      <alignment horizontal="right"/>
    </xf>
    <xf numFmtId="0" fontId="91" fillId="0" borderId="16" applyNumberFormat="0" applyFont="0" applyFill="0" applyAlignment="0" applyProtection="0"/>
    <xf numFmtId="0" fontId="96" fillId="0" borderId="18" applyNumberFormat="0" applyFill="0" applyBorder="0">
      <alignment horizontal="left"/>
    </xf>
    <xf numFmtId="196" fontId="25" fillId="30" borderId="12" applyNumberFormat="0" applyFont="0" applyBorder="0" applyAlignment="0" applyProtection="0">
      <alignment horizontal="right"/>
    </xf>
    <xf numFmtId="167" fontId="6" fillId="0" borderId="0" applyFont="0" applyFill="0" applyBorder="0" applyAlignment="0" applyProtection="0"/>
    <xf numFmtId="0" fontId="45" fillId="0" borderId="12" applyNumberFormat="0" applyFill="0" applyProtection="0">
      <alignment horizontal="right"/>
    </xf>
    <xf numFmtId="0" fontId="45" fillId="0" borderId="12" applyNumberFormat="0" applyFill="0" applyProtection="0">
      <alignment horizontal="right"/>
    </xf>
    <xf numFmtId="167" fontId="6" fillId="0" borderId="0" applyFont="0" applyFill="0" applyBorder="0" applyAlignment="0" applyProtection="0"/>
    <xf numFmtId="0" fontId="91" fillId="0" borderId="16" applyNumberFormat="0" applyFont="0" applyFill="0" applyAlignment="0" applyProtection="0"/>
    <xf numFmtId="0" fontId="91" fillId="0" borderId="16" applyNumberFormat="0" applyFont="0" applyFill="0" applyAlignment="0" applyProtection="0"/>
    <xf numFmtId="167" fontId="6" fillId="0" borderId="0" applyFont="0" applyFill="0" applyBorder="0" applyAlignment="0" applyProtection="0"/>
    <xf numFmtId="0" fontId="45" fillId="0" borderId="12" applyNumberFormat="0" applyFill="0" applyProtection="0">
      <alignment horizontal="right"/>
    </xf>
    <xf numFmtId="196" fontId="25" fillId="30" borderId="12" applyNumberFormat="0" applyFont="0" applyBorder="0" applyAlignment="0" applyProtection="0">
      <alignment horizontal="right"/>
    </xf>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0" fontId="45" fillId="0" borderId="12" applyNumberFormat="0" applyFill="0" applyProtection="0">
      <alignment horizontal="right"/>
    </xf>
    <xf numFmtId="0" fontId="91" fillId="0" borderId="16" applyNumberFormat="0" applyFont="0" applyFill="0" applyAlignment="0" applyProtection="0"/>
    <xf numFmtId="0" fontId="45" fillId="0" borderId="12" applyNumberFormat="0" applyFill="0" applyProtection="0">
      <alignment horizontal="right"/>
    </xf>
    <xf numFmtId="0" fontId="45" fillId="0" borderId="12" applyNumberFormat="0" applyFill="0" applyProtection="0">
      <alignment horizontal="right"/>
    </xf>
    <xf numFmtId="0" fontId="91" fillId="0" borderId="16" applyNumberFormat="0" applyFont="0" applyFill="0" applyAlignment="0" applyProtection="0"/>
    <xf numFmtId="167" fontId="6" fillId="0" borderId="0" applyFont="0" applyFill="0" applyBorder="0" applyAlignment="0" applyProtection="0"/>
    <xf numFmtId="0" fontId="91" fillId="0" borderId="16" applyNumberFormat="0" applyFont="0" applyFill="0" applyAlignment="0" applyProtection="0"/>
    <xf numFmtId="0" fontId="45" fillId="0" borderId="12" applyNumberFormat="0" applyFill="0" applyProtection="0">
      <alignment horizontal="right"/>
    </xf>
    <xf numFmtId="167" fontId="6" fillId="0" borderId="0" applyFont="0" applyFill="0" applyBorder="0" applyAlignment="0" applyProtection="0"/>
    <xf numFmtId="167" fontId="6" fillId="0" borderId="0" applyFont="0" applyFill="0" applyBorder="0" applyAlignment="0" applyProtection="0"/>
    <xf numFmtId="0" fontId="47" fillId="0" borderId="0">
      <alignment vertical="center"/>
    </xf>
    <xf numFmtId="167" fontId="6" fillId="0" borderId="0" applyFont="0" applyFill="0" applyBorder="0" applyAlignment="0" applyProtection="0"/>
    <xf numFmtId="0" fontId="46" fillId="0" borderId="18" applyNumberFormat="0" applyFill="0" applyProtection="0"/>
    <xf numFmtId="0" fontId="96" fillId="0" borderId="18" applyNumberFormat="0" applyFill="0" applyBorder="0">
      <alignment horizontal="left"/>
    </xf>
    <xf numFmtId="196" fontId="25" fillId="30" borderId="12" applyNumberFormat="0" applyFont="0" applyBorder="0" applyAlignment="0" applyProtection="0">
      <alignment horizontal="right"/>
    </xf>
    <xf numFmtId="0" fontId="91" fillId="0" borderId="16" applyNumberFormat="0" applyFont="0" applyFill="0" applyAlignment="0" applyProtection="0"/>
    <xf numFmtId="167" fontId="6" fillId="0" borderId="0" applyFont="0" applyFill="0" applyBorder="0" applyAlignment="0" applyProtection="0"/>
    <xf numFmtId="196" fontId="25" fillId="30" borderId="12" applyNumberFormat="0" applyFont="0" applyBorder="0" applyAlignment="0" applyProtection="0">
      <alignment horizontal="right"/>
    </xf>
    <xf numFmtId="0" fontId="6" fillId="0" borderId="0" applyNumberFormat="0" applyFill="0" applyBorder="0" applyAlignment="0" applyProtection="0"/>
    <xf numFmtId="196" fontId="25" fillId="30" borderId="12" applyNumberFormat="0" applyFont="0" applyBorder="0" applyAlignment="0" applyProtection="0">
      <alignment horizontal="right"/>
    </xf>
    <xf numFmtId="0" fontId="46" fillId="0" borderId="18" applyNumberFormat="0" applyFill="0" applyProtection="0"/>
    <xf numFmtId="0" fontId="91" fillId="0" borderId="16" applyNumberFormat="0" applyFont="0" applyFill="0" applyAlignment="0" applyProtection="0"/>
    <xf numFmtId="0" fontId="6" fillId="0" borderId="0"/>
    <xf numFmtId="168" fontId="29" fillId="0" borderId="0" applyFill="0" applyBorder="0" applyAlignment="0"/>
    <xf numFmtId="284" fontId="29" fillId="0" borderId="0" applyFill="0" applyBorder="0" applyAlignment="0"/>
    <xf numFmtId="284" fontId="29" fillId="0" borderId="0" applyFill="0" applyBorder="0" applyAlignment="0"/>
    <xf numFmtId="289" fontId="6" fillId="0" borderId="0" applyFont="0" applyFill="0" applyBorder="0" applyAlignment="0" applyProtection="0"/>
    <xf numFmtId="0" fontId="35" fillId="0" borderId="77" applyNumberFormat="0" applyAlignment="0" applyProtection="0">
      <alignment horizontal="left" vertical="center"/>
    </xf>
    <xf numFmtId="0" fontId="91" fillId="0" borderId="16" applyNumberFormat="0" applyFont="0" applyFill="0" applyAlignment="0" applyProtection="0"/>
    <xf numFmtId="0" fontId="290" fillId="0" borderId="0">
      <protection locked="0"/>
    </xf>
    <xf numFmtId="0" fontId="290" fillId="0" borderId="0">
      <protection locked="0"/>
    </xf>
    <xf numFmtId="0" fontId="290" fillId="0" borderId="0">
      <protection locked="0"/>
    </xf>
    <xf numFmtId="0" fontId="290" fillId="0" borderId="0">
      <protection locked="0"/>
    </xf>
    <xf numFmtId="0" fontId="290" fillId="0" borderId="0">
      <protection locked="0"/>
    </xf>
    <xf numFmtId="0" fontId="290" fillId="0" borderId="0">
      <protection locked="0"/>
    </xf>
    <xf numFmtId="288" fontId="6" fillId="0" borderId="0" applyNumberFormat="0" applyFont="0" applyFill="0" applyBorder="0" applyAlignment="0" applyProtection="0"/>
    <xf numFmtId="168" fontId="29" fillId="0" borderId="0" applyFill="0" applyBorder="0" applyAlignment="0"/>
    <xf numFmtId="287" fontId="29" fillId="0" borderId="0" applyFill="0" applyBorder="0" applyAlignment="0"/>
    <xf numFmtId="168" fontId="29" fillId="0" borderId="0" applyFill="0" applyBorder="0" applyAlignment="0"/>
    <xf numFmtId="0" fontId="291" fillId="0" borderId="0">
      <protection locked="0"/>
    </xf>
    <xf numFmtId="0" fontId="6" fillId="0" borderId="0" applyFont="0" applyFill="0" applyBorder="0" applyAlignment="0" applyProtection="0"/>
    <xf numFmtId="0" fontId="290" fillId="0" borderId="0">
      <protection locked="0"/>
    </xf>
    <xf numFmtId="38" fontId="37" fillId="0" borderId="76">
      <alignment vertical="center"/>
    </xf>
    <xf numFmtId="168" fontId="29" fillId="0" borderId="0" applyFont="0" applyFill="0" applyBorder="0" applyAlignment="0" applyProtection="0"/>
    <xf numFmtId="0" fontId="289" fillId="0" borderId="0"/>
    <xf numFmtId="0" fontId="289" fillId="0" borderId="0"/>
    <xf numFmtId="284" fontId="29" fillId="0" borderId="0" applyFont="0" applyFill="0" applyBorder="0" applyAlignment="0" applyProtection="0"/>
    <xf numFmtId="287" fontId="29" fillId="0" borderId="0" applyFill="0" applyBorder="0" applyAlignment="0"/>
    <xf numFmtId="286" fontId="29" fillId="0" borderId="0" applyFill="0" applyBorder="0" applyAlignment="0"/>
    <xf numFmtId="285" fontId="29" fillId="0" borderId="0" applyFill="0" applyBorder="0" applyAlignment="0"/>
    <xf numFmtId="197" fontId="29" fillId="0" borderId="0" applyFill="0" applyBorder="0" applyAlignment="0"/>
    <xf numFmtId="168" fontId="29" fillId="0" borderId="0" applyFill="0" applyBorder="0" applyAlignment="0"/>
    <xf numFmtId="284" fontId="29" fillId="0" borderId="0" applyFill="0" applyBorder="0" applyAlignment="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7" fontId="6" fillId="0" borderId="0" applyFont="0" applyFill="0" applyBorder="0" applyAlignment="0" applyProtection="0"/>
    <xf numFmtId="0" fontId="45" fillId="0" borderId="12" applyNumberFormat="0" applyFill="0" applyProtection="0">
      <alignment horizontal="right"/>
    </xf>
    <xf numFmtId="0" fontId="6" fillId="0" borderId="0" applyNumberFormat="0" applyFill="0" applyBorder="0" applyAlignment="0" applyProtection="0"/>
    <xf numFmtId="0" fontId="6" fillId="0" borderId="0" applyNumberFormat="0" applyFill="0" applyBorder="0" applyAlignment="0" applyProtection="0"/>
    <xf numFmtId="196" fontId="25" fillId="30" borderId="12" applyNumberFormat="0" applyFont="0" applyBorder="0" applyAlignment="0" applyProtection="0">
      <alignment horizontal="right"/>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96" fontId="25" fillId="30" borderId="12" applyNumberFormat="0" applyFont="0" applyBorder="0" applyAlignment="0" applyProtection="0">
      <alignment horizontal="right"/>
    </xf>
    <xf numFmtId="0" fontId="6" fillId="0" borderId="0" applyFont="0" applyFill="0" applyBorder="0" applyAlignment="0" applyProtection="0"/>
    <xf numFmtId="0" fontId="6" fillId="0" borderId="0" applyNumberFormat="0" applyFill="0" applyBorder="0" applyAlignment="0" applyProtection="0"/>
    <xf numFmtId="0" fontId="45" fillId="0" borderId="12" applyNumberFormat="0" applyFill="0" applyProtection="0">
      <alignment horizontal="right"/>
    </xf>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91" fillId="0" borderId="16" applyNumberFormat="0" applyFont="0" applyFill="0" applyAlignment="0" applyProtection="0"/>
    <xf numFmtId="0" fontId="224" fillId="48" borderId="0" applyNumberFormat="0" applyBorder="0" applyAlignment="0" applyProtection="0"/>
    <xf numFmtId="0" fontId="287" fillId="47" borderId="0" applyNumberFormat="0" applyBorder="0" applyAlignment="0" applyProtection="0"/>
    <xf numFmtId="0" fontId="224" fillId="0" borderId="0"/>
    <xf numFmtId="167" fontId="6" fillId="0" borderId="0" applyFont="0" applyFill="0" applyBorder="0" applyAlignment="0" applyProtection="0"/>
    <xf numFmtId="9" fontId="6" fillId="0" borderId="0" applyFont="0" applyFill="0" applyBorder="0" applyAlignment="0" applyProtection="0"/>
    <xf numFmtId="43" fontId="222" fillId="0" borderId="0" applyFont="0" applyFill="0" applyBorder="0" applyAlignment="0" applyProtection="0"/>
    <xf numFmtId="43" fontId="4" fillId="0" borderId="0" applyFont="0" applyFill="0" applyBorder="0" applyAlignment="0" applyProtection="0"/>
    <xf numFmtId="167" fontId="6" fillId="0" borderId="0" applyFont="0" applyFill="0" applyBorder="0" applyAlignment="0" applyProtection="0"/>
    <xf numFmtId="0" fontId="45" fillId="0" borderId="12" applyNumberFormat="0" applyFill="0" applyProtection="0">
      <alignment horizontal="right"/>
    </xf>
    <xf numFmtId="196" fontId="25" fillId="30" borderId="12" applyNumberFormat="0" applyFont="0" applyBorder="0" applyAlignment="0" applyProtection="0">
      <alignment horizontal="right"/>
    </xf>
    <xf numFmtId="0" fontId="45" fillId="0" borderId="12" applyNumberFormat="0" applyFill="0" applyProtection="0">
      <alignment horizontal="right"/>
    </xf>
    <xf numFmtId="0" fontId="6" fillId="0" borderId="0"/>
    <xf numFmtId="0" fontId="96" fillId="0" borderId="18" applyNumberFormat="0" applyFill="0" applyBorder="0">
      <alignment horizontal="left"/>
    </xf>
    <xf numFmtId="0" fontId="45" fillId="0" borderId="12" applyNumberFormat="0" applyFill="0" applyProtection="0">
      <alignment horizontal="right"/>
    </xf>
    <xf numFmtId="9" fontId="222" fillId="0" borderId="0" applyFont="0" applyFill="0" applyBorder="0" applyAlignment="0" applyProtection="0"/>
    <xf numFmtId="0" fontId="45" fillId="0" borderId="12" applyNumberFormat="0" applyFill="0" applyProtection="0">
      <alignment horizontal="right"/>
    </xf>
    <xf numFmtId="0" fontId="46" fillId="0" borderId="18" applyNumberFormat="0" applyFill="0" applyProtection="0"/>
    <xf numFmtId="196" fontId="25" fillId="30" borderId="12" applyNumberFormat="0" applyFont="0" applyBorder="0" applyAlignment="0" applyProtection="0">
      <alignment horizontal="right"/>
    </xf>
    <xf numFmtId="0" fontId="91" fillId="0" borderId="16" applyNumberFormat="0" applyFont="0" applyFill="0" applyAlignment="0" applyProtection="0"/>
    <xf numFmtId="0" fontId="91" fillId="0" borderId="0"/>
    <xf numFmtId="0" fontId="6" fillId="0" borderId="0" applyProtection="0"/>
    <xf numFmtId="0" fontId="6" fillId="0" borderId="0"/>
    <xf numFmtId="167" fontId="6" fillId="0" borderId="0" applyFont="0" applyFill="0" applyBorder="0" applyAlignment="0" applyProtection="0"/>
    <xf numFmtId="0" fontId="46" fillId="0" borderId="18" applyNumberFormat="0" applyFill="0" applyProtection="0"/>
    <xf numFmtId="0" fontId="96" fillId="0" borderId="18" applyNumberFormat="0" applyFill="0" applyBorder="0">
      <alignment horizontal="left"/>
    </xf>
    <xf numFmtId="0" fontId="96" fillId="0" borderId="18" applyNumberFormat="0" applyFill="0" applyBorder="0">
      <alignment horizontal="left"/>
    </xf>
    <xf numFmtId="196" fontId="25" fillId="30" borderId="12" applyNumberFormat="0" applyFont="0" applyBorder="0" applyAlignment="0" applyProtection="0">
      <alignment horizontal="right"/>
    </xf>
    <xf numFmtId="0" fontId="45" fillId="0" borderId="12" applyNumberFormat="0" applyFill="0" applyProtection="0">
      <alignment horizontal="right"/>
    </xf>
    <xf numFmtId="196" fontId="25" fillId="30" borderId="12" applyNumberFormat="0" applyFont="0" applyBorder="0" applyAlignment="0" applyProtection="0">
      <alignment horizontal="right"/>
    </xf>
    <xf numFmtId="0" fontId="91" fillId="0" borderId="16" applyNumberFormat="0" applyFont="0" applyFill="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0" fontId="91" fillId="0" borderId="16" applyNumberFormat="0" applyFont="0" applyFill="0" applyAlignment="0" applyProtection="0"/>
    <xf numFmtId="196" fontId="25" fillId="30" borderId="12" applyNumberFormat="0" applyFont="0" applyBorder="0" applyAlignment="0" applyProtection="0">
      <alignment horizontal="right"/>
    </xf>
    <xf numFmtId="9" fontId="222" fillId="0" borderId="0" applyFont="0" applyFill="0" applyBorder="0" applyAlignment="0" applyProtection="0"/>
    <xf numFmtId="0" fontId="222" fillId="0" borderId="0"/>
    <xf numFmtId="167" fontId="6" fillId="0" borderId="0" applyFont="0" applyFill="0" applyBorder="0" applyAlignment="0" applyProtection="0"/>
    <xf numFmtId="0" fontId="91" fillId="0" borderId="16" applyNumberFormat="0" applyFont="0" applyFill="0" applyAlignment="0" applyProtection="0"/>
    <xf numFmtId="43" fontId="222" fillId="0" borderId="0" applyFont="0" applyFill="0" applyBorder="0" applyAlignment="0" applyProtection="0"/>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167" fontId="6" fillId="0" borderId="0" applyFont="0" applyFill="0" applyBorder="0" applyAlignment="0" applyProtection="0"/>
    <xf numFmtId="0" fontId="91" fillId="0" borderId="16" applyNumberFormat="0" applyFont="0" applyFill="0" applyAlignment="0" applyProtection="0"/>
    <xf numFmtId="196" fontId="25" fillId="30" borderId="12" applyNumberFormat="0" applyFont="0" applyBorder="0" applyAlignment="0" applyProtection="0">
      <alignment horizontal="right"/>
    </xf>
    <xf numFmtId="0" fontId="91" fillId="0" borderId="16" applyNumberFormat="0" applyFont="0" applyFill="0" applyAlignment="0" applyProtection="0"/>
    <xf numFmtId="167" fontId="6" fillId="0" borderId="0" applyFont="0" applyFill="0" applyBorder="0" applyAlignment="0" applyProtection="0"/>
    <xf numFmtId="0" fontId="91" fillId="0" borderId="16" applyNumberFormat="0" applyFont="0" applyFill="0" applyAlignment="0" applyProtection="0"/>
    <xf numFmtId="167" fontId="6" fillId="0" borderId="0" applyFont="0" applyFill="0" applyBorder="0" applyAlignment="0" applyProtection="0"/>
    <xf numFmtId="0" fontId="45" fillId="0" borderId="12" applyNumberFormat="0" applyFill="0" applyProtection="0">
      <alignment horizontal="right"/>
    </xf>
    <xf numFmtId="41" fontId="6" fillId="0" borderId="0" applyFont="0" applyFill="0" applyBorder="0" applyAlignment="0" applyProtection="0"/>
    <xf numFmtId="287" fontId="29" fillId="0" borderId="0" applyFill="0" applyBorder="0" applyAlignment="0"/>
    <xf numFmtId="168" fontId="29" fillId="0" borderId="0" applyFill="0" applyBorder="0" applyAlignment="0"/>
    <xf numFmtId="290" fontId="6" fillId="0" borderId="0" applyFont="0" applyFill="0" applyBorder="0" applyAlignment="0" applyProtection="0"/>
    <xf numFmtId="0" fontId="35" fillId="0" borderId="6">
      <alignment horizontal="left" vertical="center"/>
    </xf>
    <xf numFmtId="49" fontId="32" fillId="0" borderId="0">
      <alignment horizontal="right"/>
    </xf>
    <xf numFmtId="0" fontId="290" fillId="0" borderId="0">
      <protection locked="0"/>
    </xf>
    <xf numFmtId="0" fontId="290" fillId="0" borderId="0">
      <protection locked="0"/>
    </xf>
    <xf numFmtId="0" fontId="290" fillId="0" borderId="0">
      <protection locked="0"/>
    </xf>
    <xf numFmtId="284" fontId="29" fillId="0" borderId="0" applyFill="0" applyBorder="0" applyAlignment="0"/>
    <xf numFmtId="284" fontId="29" fillId="0" borderId="0" applyFill="0" applyBorder="0" applyAlignment="0"/>
    <xf numFmtId="0" fontId="291" fillId="0" borderId="0">
      <protection locked="0"/>
    </xf>
    <xf numFmtId="0" fontId="6" fillId="0" borderId="0" applyFont="0" applyFill="0" applyBorder="0" applyAlignment="0" applyProtection="0"/>
    <xf numFmtId="14" fontId="92" fillId="0" borderId="0" applyFill="0" applyBorder="0" applyAlignment="0"/>
    <xf numFmtId="0" fontId="288" fillId="0" borderId="0"/>
    <xf numFmtId="0" fontId="288" fillId="0" borderId="0"/>
    <xf numFmtId="168" fontId="29" fillId="0" borderId="0" applyFill="0" applyBorder="0" applyAlignment="0"/>
    <xf numFmtId="284" fontId="29" fillId="0" borderId="0" applyFill="0" applyBorder="0" applyAlignment="0"/>
    <xf numFmtId="0" fontId="6" fillId="0" borderId="0" applyFont="0" applyFill="0" applyBorder="0" applyAlignment="0" applyProtection="0"/>
    <xf numFmtId="0" fontId="6" fillId="0" borderId="0" applyNumberFormat="0" applyFill="0" applyBorder="0" applyAlignment="0" applyProtection="0"/>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0" fontId="45" fillId="0" borderId="12" applyNumberFormat="0" applyFill="0" applyProtection="0">
      <alignment horizontal="right"/>
    </xf>
    <xf numFmtId="0" fontId="45" fillId="0" borderId="12" applyNumberFormat="0" applyFill="0" applyProtection="0">
      <alignment horizontal="right"/>
    </xf>
    <xf numFmtId="0" fontId="45" fillId="0" borderId="12" applyNumberFormat="0" applyFill="0" applyProtection="0">
      <alignment horizontal="right"/>
    </xf>
    <xf numFmtId="0" fontId="46" fillId="0" borderId="18" applyNumberFormat="0" applyFill="0" applyProtection="0"/>
    <xf numFmtId="43" fontId="224" fillId="0" borderId="0" applyFont="0" applyFill="0" applyBorder="0" applyAlignment="0" applyProtection="0"/>
    <xf numFmtId="0" fontId="91" fillId="0" borderId="16" applyNumberFormat="0" applyFont="0" applyFill="0" applyAlignment="0" applyProtection="0"/>
    <xf numFmtId="0" fontId="96" fillId="0" borderId="18" applyNumberFormat="0" applyFill="0" applyBorder="0">
      <alignment horizontal="left"/>
    </xf>
    <xf numFmtId="0" fontId="46" fillId="0" borderId="18" applyNumberFormat="0" applyFill="0" applyProtection="0"/>
    <xf numFmtId="196" fontId="25" fillId="30" borderId="12" applyNumberFormat="0" applyFont="0" applyBorder="0" applyAlignment="0" applyProtection="0">
      <alignment horizontal="right"/>
    </xf>
    <xf numFmtId="0" fontId="45" fillId="0" borderId="12" applyNumberFormat="0" applyFill="0" applyProtection="0">
      <alignment horizontal="right"/>
    </xf>
    <xf numFmtId="167" fontId="6" fillId="0" borderId="0" applyFont="0" applyFill="0" applyBorder="0" applyAlignment="0" applyProtection="0"/>
    <xf numFmtId="196" fontId="25" fillId="30" borderId="12" applyNumberFormat="0" applyFont="0" applyBorder="0" applyAlignment="0" applyProtection="0">
      <alignment horizontal="right"/>
    </xf>
    <xf numFmtId="0" fontId="91" fillId="0" borderId="16" applyNumberFormat="0" applyFont="0" applyFill="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0" fontId="45" fillId="0" borderId="12" applyNumberFormat="0" applyFill="0" applyProtection="0">
      <alignment horizontal="right"/>
    </xf>
    <xf numFmtId="167" fontId="6" fillId="0" borderId="0" applyFont="0" applyFill="0" applyBorder="0" applyAlignment="0" applyProtection="0"/>
    <xf numFmtId="0" fontId="91" fillId="0" borderId="16" applyNumberFormat="0" applyFont="0" applyFill="0" applyAlignment="0" applyProtection="0"/>
    <xf numFmtId="0" fontId="91" fillId="0" borderId="16" applyNumberFormat="0" applyFont="0" applyFill="0" applyAlignment="0" applyProtection="0"/>
    <xf numFmtId="0" fontId="91" fillId="0" borderId="16" applyNumberFormat="0" applyFont="0" applyFill="0" applyAlignment="0" applyProtection="0"/>
    <xf numFmtId="0" fontId="45" fillId="0" borderId="12" applyNumberFormat="0" applyFill="0" applyProtection="0">
      <alignment horizontal="right"/>
    </xf>
    <xf numFmtId="167" fontId="6" fillId="0" borderId="0" applyFont="0" applyFill="0" applyBorder="0" applyAlignment="0" applyProtection="0"/>
    <xf numFmtId="196" fontId="25" fillId="30" borderId="12" applyNumberFormat="0" applyFont="0" applyBorder="0" applyAlignment="0" applyProtection="0">
      <alignment horizontal="right"/>
    </xf>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43" fontId="224" fillId="0" borderId="0" applyFont="0" applyFill="0" applyBorder="0" applyAlignment="0" applyProtection="0"/>
    <xf numFmtId="43" fontId="22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0" fontId="6" fillId="0" borderId="0"/>
    <xf numFmtId="202" fontId="25" fillId="0" borderId="0" applyFont="0" applyFill="0" applyBorder="0" applyAlignment="0" applyProtection="0"/>
    <xf numFmtId="202" fontId="25" fillId="0" borderId="0" applyFont="0" applyFill="0" applyBorder="0" applyAlignment="0" applyProtection="0"/>
    <xf numFmtId="181" fontId="6" fillId="0" borderId="0" applyFont="0" applyFill="0" applyBorder="0" applyAlignment="0" applyProtection="0"/>
    <xf numFmtId="181" fontId="6" fillId="0" borderId="0" applyFont="0" applyFill="0" applyBorder="0" applyAlignment="0" applyProtection="0"/>
    <xf numFmtId="203" fontId="25" fillId="0" borderId="0" applyFont="0" applyFill="0" applyBorder="0" applyAlignment="0" applyProtection="0"/>
    <xf numFmtId="203" fontId="25" fillId="0" borderId="0" applyFont="0" applyFill="0" applyBorder="0" applyAlignment="0" applyProtection="0"/>
    <xf numFmtId="182" fontId="6" fillId="0" borderId="0" applyFont="0" applyFill="0" applyBorder="0" applyAlignment="0" applyProtection="0"/>
    <xf numFmtId="182" fontId="6" fillId="0" borderId="0" applyFont="0" applyFill="0" applyBorder="0" applyAlignment="0" applyProtection="0"/>
    <xf numFmtId="204" fontId="25" fillId="0" borderId="0" applyFont="0" applyFill="0" applyBorder="0" applyAlignment="0" applyProtection="0"/>
    <xf numFmtId="204" fontId="25" fillId="0" borderId="0" applyFont="0" applyFill="0" applyBorder="0" applyAlignment="0" applyProtection="0"/>
    <xf numFmtId="39" fontId="6" fillId="0" borderId="0" applyFont="0" applyFill="0" applyBorder="0" applyAlignment="0" applyProtection="0"/>
    <xf numFmtId="39" fontId="6" fillId="0" borderId="0" applyFont="0" applyFill="0" applyBorder="0" applyAlignment="0" applyProtection="0"/>
    <xf numFmtId="206" fontId="25" fillId="0" borderId="0" applyFont="0" applyFill="0" applyBorder="0" applyAlignment="0" applyProtection="0"/>
    <xf numFmtId="206" fontId="25" fillId="0" borderId="0" applyFont="0" applyFill="0" applyBorder="0" applyAlignment="0" applyProtection="0"/>
    <xf numFmtId="183" fontId="6" fillId="0" borderId="0" applyFont="0" applyFill="0" applyBorder="0" applyAlignment="0" applyProtection="0"/>
    <xf numFmtId="183" fontId="6" fillId="0" borderId="0" applyFont="0" applyFill="0" applyBorder="0" applyAlignment="0" applyProtection="0"/>
    <xf numFmtId="207" fontId="25" fillId="0" borderId="0" applyFont="0" applyFill="0" applyBorder="0" applyProtection="0">
      <alignment horizontal="right"/>
    </xf>
    <xf numFmtId="207" fontId="25" fillId="0" borderId="0" applyFont="0" applyFill="0" applyBorder="0" applyProtection="0">
      <alignment horizontal="right"/>
    </xf>
    <xf numFmtId="184" fontId="6" fillId="0" borderId="0" applyFont="0" applyFill="0" applyBorder="0" applyAlignment="0" applyProtection="0"/>
    <xf numFmtId="184" fontId="6" fillId="0" borderId="0" applyFont="0" applyFill="0" applyBorder="0" applyAlignment="0" applyProtection="0"/>
    <xf numFmtId="0" fontId="6" fillId="0" borderId="0" applyNumberForma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1" fillId="9" borderId="0" applyNumberFormat="0" applyBorder="0" applyAlignment="0" applyProtection="0"/>
    <xf numFmtId="0" fontId="71" fillId="10" borderId="0" applyNumberFormat="0" applyBorder="0" applyAlignment="0" applyProtection="0"/>
    <xf numFmtId="0" fontId="71" fillId="11" borderId="0" applyNumberFormat="0" applyBorder="0" applyAlignment="0" applyProtection="0"/>
    <xf numFmtId="0" fontId="71" fillId="8" borderId="0" applyNumberFormat="0" applyBorder="0" applyAlignment="0" applyProtection="0"/>
    <xf numFmtId="0" fontId="71" fillId="11" borderId="0" applyNumberFormat="0" applyBorder="0" applyAlignment="0" applyProtection="0"/>
    <xf numFmtId="0" fontId="292" fillId="3" borderId="0" applyNumberFormat="0" applyBorder="0" applyAlignment="0" applyProtection="0"/>
    <xf numFmtId="0" fontId="292" fillId="4" borderId="0" applyNumberFormat="0" applyBorder="0" applyAlignment="0" applyProtection="0"/>
    <xf numFmtId="0" fontId="292" fillId="5" borderId="0" applyNumberFormat="0" applyBorder="0" applyAlignment="0" applyProtection="0"/>
    <xf numFmtId="0" fontId="292" fillId="6" borderId="0" applyNumberFormat="0" applyBorder="0" applyAlignment="0" applyProtection="0"/>
    <xf numFmtId="0" fontId="292" fillId="7" borderId="0" applyNumberFormat="0" applyBorder="0" applyAlignment="0" applyProtection="0"/>
    <xf numFmtId="0" fontId="292" fillId="8" borderId="0" applyNumberFormat="0" applyBorder="0" applyAlignment="0" applyProtection="0"/>
    <xf numFmtId="0" fontId="293" fillId="3" borderId="0" applyNumberFormat="0" applyBorder="0" applyAlignment="0" applyProtection="0"/>
    <xf numFmtId="0" fontId="293" fillId="4" borderId="0" applyNumberFormat="0" applyBorder="0" applyAlignment="0" applyProtection="0"/>
    <xf numFmtId="0" fontId="293" fillId="5" borderId="0" applyNumberFormat="0" applyBorder="0" applyAlignment="0" applyProtection="0"/>
    <xf numFmtId="0" fontId="293" fillId="6" borderId="0" applyNumberFormat="0" applyBorder="0" applyAlignment="0" applyProtection="0"/>
    <xf numFmtId="0" fontId="293" fillId="7" borderId="0" applyNumberFormat="0" applyBorder="0" applyAlignment="0" applyProtection="0"/>
    <xf numFmtId="0" fontId="293" fillId="8" borderId="0" applyNumberFormat="0" applyBorder="0" applyAlignment="0" applyProtection="0"/>
    <xf numFmtId="0" fontId="71" fillId="7" borderId="0" applyNumberFormat="0" applyBorder="0" applyAlignment="0" applyProtection="0"/>
    <xf numFmtId="0" fontId="71" fillId="2" borderId="0" applyNumberFormat="0" applyBorder="0" applyAlignment="0" applyProtection="0"/>
    <xf numFmtId="0" fontId="71" fillId="4" borderId="0" applyNumberFormat="0" applyBorder="0" applyAlignment="0" applyProtection="0"/>
    <xf numFmtId="0" fontId="71" fillId="7" borderId="0" applyNumberFormat="0" applyBorder="0" applyAlignment="0" applyProtection="0"/>
    <xf numFmtId="0" fontId="71" fillId="11" borderId="0" applyNumberFormat="0" applyBorder="0" applyAlignment="0" applyProtection="0"/>
    <xf numFmtId="0" fontId="292" fillId="9" borderId="0" applyNumberFormat="0" applyBorder="0" applyAlignment="0" applyProtection="0"/>
    <xf numFmtId="0" fontId="292" fillId="10" borderId="0" applyNumberFormat="0" applyBorder="0" applyAlignment="0" applyProtection="0"/>
    <xf numFmtId="0" fontId="292" fillId="13" borderId="0" applyNumberFormat="0" applyBorder="0" applyAlignment="0" applyProtection="0"/>
    <xf numFmtId="0" fontId="292" fillId="6" borderId="0" applyNumberFormat="0" applyBorder="0" applyAlignment="0" applyProtection="0"/>
    <xf numFmtId="0" fontId="292" fillId="9" borderId="0" applyNumberFormat="0" applyBorder="0" applyAlignment="0" applyProtection="0"/>
    <xf numFmtId="0" fontId="292" fillId="14" borderId="0" applyNumberFormat="0" applyBorder="0" applyAlignment="0" applyProtection="0"/>
    <xf numFmtId="0" fontId="293" fillId="9" borderId="0" applyNumberFormat="0" applyBorder="0" applyAlignment="0" applyProtection="0"/>
    <xf numFmtId="0" fontId="293" fillId="10" borderId="0" applyNumberFormat="0" applyBorder="0" applyAlignment="0" applyProtection="0"/>
    <xf numFmtId="0" fontId="293" fillId="13" borderId="0" applyNumberFormat="0" applyBorder="0" applyAlignment="0" applyProtection="0"/>
    <xf numFmtId="0" fontId="293" fillId="6" borderId="0" applyNumberFormat="0" applyBorder="0" applyAlignment="0" applyProtection="0"/>
    <xf numFmtId="0" fontId="293" fillId="9" borderId="0" applyNumberFormat="0" applyBorder="0" applyAlignment="0" applyProtection="0"/>
    <xf numFmtId="0" fontId="293" fillId="14" borderId="0" applyNumberFormat="0" applyBorder="0" applyAlignment="0" applyProtection="0"/>
    <xf numFmtId="0" fontId="73" fillId="7" borderId="0" applyNumberFormat="0" applyBorder="0" applyAlignment="0" applyProtection="0"/>
    <xf numFmtId="0" fontId="73" fillId="19" borderId="0" applyNumberFormat="0" applyBorder="0" applyAlignment="0" applyProtection="0"/>
    <xf numFmtId="0" fontId="73" fillId="14" borderId="0" applyNumberFormat="0" applyBorder="0" applyAlignment="0" applyProtection="0"/>
    <xf numFmtId="0" fontId="73" fillId="4" borderId="0" applyNumberFormat="0" applyBorder="0" applyAlignment="0" applyProtection="0"/>
    <xf numFmtId="0" fontId="73" fillId="7" borderId="0" applyNumberFormat="0" applyBorder="0" applyAlignment="0" applyProtection="0"/>
    <xf numFmtId="0" fontId="73" fillId="10" borderId="0" applyNumberFormat="0" applyBorder="0" applyAlignment="0" applyProtection="0"/>
    <xf numFmtId="0" fontId="294" fillId="15" borderId="0" applyNumberFormat="0" applyBorder="0" applyAlignment="0" applyProtection="0"/>
    <xf numFmtId="0" fontId="294" fillId="10" borderId="0" applyNumberFormat="0" applyBorder="0" applyAlignment="0" applyProtection="0"/>
    <xf numFmtId="0" fontId="294" fillId="13" borderId="0" applyNumberFormat="0" applyBorder="0" applyAlignment="0" applyProtection="0"/>
    <xf numFmtId="0" fontId="294" fillId="16" borderId="0" applyNumberFormat="0" applyBorder="0" applyAlignment="0" applyProtection="0"/>
    <xf numFmtId="0" fontId="294" fillId="17" borderId="0" applyNumberFormat="0" applyBorder="0" applyAlignment="0" applyProtection="0"/>
    <xf numFmtId="0" fontId="294" fillId="18" borderId="0" applyNumberFormat="0" applyBorder="0" applyAlignment="0" applyProtection="0"/>
    <xf numFmtId="0" fontId="295" fillId="15" borderId="0" applyNumberFormat="0" applyBorder="0" applyAlignment="0" applyProtection="0"/>
    <xf numFmtId="0" fontId="295" fillId="10" borderId="0" applyNumberFormat="0" applyBorder="0" applyAlignment="0" applyProtection="0"/>
    <xf numFmtId="0" fontId="295" fillId="13" borderId="0" applyNumberFormat="0" applyBorder="0" applyAlignment="0" applyProtection="0"/>
    <xf numFmtId="0" fontId="295" fillId="16" borderId="0" applyNumberFormat="0" applyBorder="0" applyAlignment="0" applyProtection="0"/>
    <xf numFmtId="0" fontId="295" fillId="17" borderId="0" applyNumberFormat="0" applyBorder="0" applyAlignment="0" applyProtection="0"/>
    <xf numFmtId="0" fontId="295" fillId="18" borderId="0" applyNumberFormat="0" applyBorder="0" applyAlignment="0" applyProtection="0"/>
    <xf numFmtId="0" fontId="73" fillId="37" borderId="0" applyNumberFormat="0" applyBorder="0" applyAlignment="0" applyProtection="0"/>
    <xf numFmtId="0" fontId="73" fillId="19" borderId="0" applyNumberFormat="0" applyBorder="0" applyAlignment="0" applyProtection="0"/>
    <xf numFmtId="0" fontId="73" fillId="14" borderId="0" applyNumberFormat="0" applyBorder="0" applyAlignment="0" applyProtection="0"/>
    <xf numFmtId="0" fontId="73" fillId="38" borderId="0" applyNumberFormat="0" applyBorder="0" applyAlignment="0" applyProtection="0"/>
    <xf numFmtId="0" fontId="73" fillId="21" borderId="0" applyNumberFormat="0" applyBorder="0" applyAlignment="0" applyProtection="0"/>
    <xf numFmtId="0" fontId="294" fillId="20" borderId="0" applyNumberFormat="0" applyBorder="0" applyAlignment="0" applyProtection="0"/>
    <xf numFmtId="0" fontId="294" fillId="21" borderId="0" applyNumberFormat="0" applyBorder="0" applyAlignment="0" applyProtection="0"/>
    <xf numFmtId="0" fontId="294" fillId="22" borderId="0" applyNumberFormat="0" applyBorder="0" applyAlignment="0" applyProtection="0"/>
    <xf numFmtId="0" fontId="294" fillId="16" borderId="0" applyNumberFormat="0" applyBorder="0" applyAlignment="0" applyProtection="0"/>
    <xf numFmtId="0" fontId="294" fillId="17" borderId="0" applyNumberFormat="0" applyBorder="0" applyAlignment="0" applyProtection="0"/>
    <xf numFmtId="0" fontId="294" fillId="19" borderId="0" applyNumberFormat="0" applyBorder="0" applyAlignment="0" applyProtection="0"/>
    <xf numFmtId="0" fontId="75" fillId="6" borderId="0" applyNumberFormat="0" applyBorder="0" applyAlignment="0" applyProtection="0"/>
    <xf numFmtId="291" fontId="6" fillId="49" borderId="0">
      <alignment horizontal="right" vertical="center" indent="1"/>
    </xf>
    <xf numFmtId="291" fontId="6" fillId="50" borderId="0">
      <alignment horizontal="right" vertical="center" indent="1"/>
    </xf>
    <xf numFmtId="292" fontId="145" fillId="51" borderId="0">
      <alignment horizontal="right" vertical="center" indent="1"/>
    </xf>
    <xf numFmtId="0" fontId="83" fillId="36" borderId="7" applyNumberFormat="0" applyAlignment="0" applyProtection="0"/>
    <xf numFmtId="292" fontId="22" fillId="52" borderId="0">
      <alignment horizontal="right" vertical="center" indent="1"/>
    </xf>
    <xf numFmtId="292" fontId="6" fillId="42" borderId="0">
      <alignment horizontal="right" vertical="center" indent="1"/>
    </xf>
    <xf numFmtId="49" fontId="22" fillId="53" borderId="0">
      <alignment horizontal="right"/>
    </xf>
    <xf numFmtId="292" fontId="22" fillId="54" borderId="0">
      <alignment horizontal="right" vertical="center" indent="1"/>
    </xf>
    <xf numFmtId="3" fontId="6" fillId="55" borderId="0">
      <alignment horizontal="left"/>
    </xf>
    <xf numFmtId="0" fontId="296" fillId="31" borderId="0">
      <alignment horizontal="center" vertical="center"/>
    </xf>
    <xf numFmtId="0" fontId="102" fillId="56" borderId="0">
      <alignment horizontal="center" wrapText="1"/>
    </xf>
    <xf numFmtId="0" fontId="297" fillId="8" borderId="7" applyNumberFormat="0" applyAlignment="0" applyProtection="0"/>
    <xf numFmtId="0" fontId="298" fillId="24" borderId="23" applyNumberFormat="0" applyAlignment="0" applyProtection="0"/>
    <xf numFmtId="293" fontId="6" fillId="0" borderId="0" applyFont="0" applyFill="0" applyBorder="0" applyAlignment="0" applyProtection="0"/>
    <xf numFmtId="294" fontId="6" fillId="0" borderId="0" applyFont="0" applyFill="0" applyBorder="0" applyAlignment="0" applyProtection="0"/>
    <xf numFmtId="4" fontId="6" fillId="0" borderId="0" applyFont="0" applyFill="0" applyBorder="0" applyAlignment="0" applyProtection="0"/>
    <xf numFmtId="0" fontId="299" fillId="5" borderId="0" applyNumberFormat="0" applyBorder="0" applyAlignment="0" applyProtection="0"/>
    <xf numFmtId="0" fontId="6" fillId="29" borderId="0">
      <protection locked="0"/>
    </xf>
    <xf numFmtId="0" fontId="6" fillId="29" borderId="17">
      <alignment horizontal="right"/>
      <protection locked="0"/>
    </xf>
    <xf numFmtId="3" fontId="25" fillId="34" borderId="17">
      <alignment horizontal="right" vertical="center" indent="1"/>
    </xf>
    <xf numFmtId="295" fontId="25" fillId="34" borderId="17">
      <alignment horizontal="center" vertical="center"/>
    </xf>
    <xf numFmtId="3" fontId="25" fillId="34" borderId="17">
      <alignment horizontal="center" vertical="center"/>
    </xf>
    <xf numFmtId="296" fontId="25" fillId="34" borderId="17">
      <alignment horizontal="right" vertical="center" indent="1"/>
    </xf>
    <xf numFmtId="49" fontId="25" fillId="34" borderId="17">
      <alignment horizontal="left" vertical="center" indent="1"/>
    </xf>
    <xf numFmtId="0" fontId="300" fillId="57" borderId="17">
      <alignment horizontal="center" vertical="center" wrapText="1"/>
    </xf>
    <xf numFmtId="0" fontId="300" fillId="58" borderId="17">
      <alignment horizontal="center" vertical="center" wrapText="1"/>
    </xf>
    <xf numFmtId="0" fontId="300" fillId="57" borderId="17">
      <alignment horizontal="center" vertical="center" wrapText="1"/>
    </xf>
    <xf numFmtId="0" fontId="25" fillId="0" borderId="0">
      <alignment horizontal="left" vertical="center" wrapText="1"/>
    </xf>
    <xf numFmtId="0" fontId="25" fillId="0" borderId="0">
      <alignment vertical="center"/>
    </xf>
    <xf numFmtId="0" fontId="301" fillId="31" borderId="17">
      <alignment vertical="center"/>
    </xf>
    <xf numFmtId="295" fontId="25" fillId="0" borderId="17">
      <alignment horizontal="center" vertical="center"/>
      <protection locked="0"/>
    </xf>
    <xf numFmtId="3" fontId="25" fillId="0" borderId="17">
      <alignment horizontal="center" vertical="center"/>
      <protection locked="0"/>
    </xf>
    <xf numFmtId="296" fontId="25" fillId="0" borderId="17">
      <alignment horizontal="right" vertical="center" indent="1"/>
      <protection locked="0"/>
    </xf>
    <xf numFmtId="3" fontId="25" fillId="50" borderId="17">
      <alignment horizontal="right" vertical="center" indent="1"/>
      <protection locked="0"/>
    </xf>
    <xf numFmtId="49" fontId="25" fillId="0" borderId="17">
      <alignment horizontal="left" vertical="center" indent="1"/>
      <protection locked="0"/>
    </xf>
    <xf numFmtId="49" fontId="25" fillId="59" borderId="0">
      <alignment horizontal="left"/>
    </xf>
    <xf numFmtId="49" fontId="25" fillId="59" borderId="0">
      <alignment horizontal="center" vertical="center"/>
    </xf>
    <xf numFmtId="0" fontId="89" fillId="0" borderId="0">
      <alignment horizontal="left" vertical="center"/>
    </xf>
    <xf numFmtId="0" fontId="15" fillId="0" borderId="0">
      <alignment horizontal="left" vertical="center"/>
    </xf>
    <xf numFmtId="0" fontId="25" fillId="0" borderId="0">
      <alignment horizontal="left" vertical="center" wrapText="1"/>
    </xf>
    <xf numFmtId="0" fontId="25" fillId="60" borderId="0">
      <alignment horizontal="left" vertical="center" wrapText="1"/>
    </xf>
    <xf numFmtId="0" fontId="25" fillId="0" borderId="0">
      <alignment horizontal="left" vertical="center" wrapText="1"/>
    </xf>
    <xf numFmtId="0" fontId="76" fillId="7" borderId="0" applyNumberFormat="0" applyBorder="0" applyAlignment="0" applyProtection="0"/>
    <xf numFmtId="0" fontId="69" fillId="0" borderId="3" applyNumberFormat="0" applyFill="0" applyAlignment="0" applyProtection="0"/>
    <xf numFmtId="0" fontId="135" fillId="0" borderId="19" applyNumberFormat="0" applyFill="0" applyAlignment="0" applyProtection="0"/>
    <xf numFmtId="0" fontId="70" fillId="0" borderId="4" applyNumberFormat="0" applyFill="0" applyAlignment="0" applyProtection="0"/>
    <xf numFmtId="0" fontId="138" fillId="0" borderId="21" applyNumberFormat="0" applyFill="0" applyAlignment="0" applyProtection="0"/>
    <xf numFmtId="0" fontId="72" fillId="0" borderId="5" applyNumberFormat="0" applyFill="0" applyAlignment="0" applyProtection="0"/>
    <xf numFmtId="0" fontId="72" fillId="0" borderId="0" applyNumberFormat="0" applyFill="0" applyBorder="0" applyAlignment="0" applyProtection="0"/>
    <xf numFmtId="3" fontId="6" fillId="39" borderId="0">
      <alignment horizontal="left"/>
    </xf>
    <xf numFmtId="3" fontId="175" fillId="59" borderId="0">
      <alignment horizontal="center"/>
    </xf>
    <xf numFmtId="3" fontId="6" fillId="39" borderId="0">
      <alignment horizontal="left"/>
    </xf>
    <xf numFmtId="3" fontId="6" fillId="0" borderId="0" applyFont="0" applyFill="0" applyBorder="0" applyAlignment="0" applyProtection="0"/>
    <xf numFmtId="0" fontId="302" fillId="0" borderId="24" applyNumberFormat="0" applyFill="0" applyAlignment="0" applyProtection="0"/>
    <xf numFmtId="0" fontId="303" fillId="28" borderId="10" applyNumberFormat="0" applyAlignment="0" applyProtection="0"/>
    <xf numFmtId="0" fontId="8" fillId="31" borderId="0">
      <alignment horizontal="center" wrapText="1"/>
    </xf>
    <xf numFmtId="0" fontId="77" fillId="0" borderId="31" applyNumberFormat="0" applyFill="0" applyAlignment="0" applyProtection="0"/>
    <xf numFmtId="0" fontId="304" fillId="0" borderId="19" applyNumberFormat="0" applyFill="0" applyAlignment="0" applyProtection="0"/>
    <xf numFmtId="0" fontId="305" fillId="0" borderId="21" applyNumberFormat="0" applyFill="0" applyAlignment="0" applyProtection="0"/>
    <xf numFmtId="0" fontId="306" fillId="0" borderId="22" applyNumberFormat="0" applyFill="0" applyAlignment="0" applyProtection="0"/>
    <xf numFmtId="0" fontId="306" fillId="0" borderId="0" applyNumberFormat="0" applyFill="0" applyBorder="0" applyAlignment="0" applyProtection="0"/>
    <xf numFmtId="0" fontId="80" fillId="2" borderId="0" applyNumberFormat="0" applyBorder="0" applyAlignment="0" applyProtection="0"/>
    <xf numFmtId="0" fontId="307" fillId="2" borderId="0" applyNumberFormat="0" applyBorder="0" applyAlignment="0" applyProtection="0"/>
    <xf numFmtId="0" fontId="6" fillId="0" borderId="0" applyProtection="0"/>
    <xf numFmtId="0" fontId="71" fillId="0" borderId="0"/>
    <xf numFmtId="0" fontId="71" fillId="0" borderId="0"/>
    <xf numFmtId="0" fontId="6" fillId="0" borderId="0" applyProtection="0"/>
    <xf numFmtId="0" fontId="71" fillId="0" borderId="0"/>
    <xf numFmtId="0" fontId="308" fillId="0" borderId="0"/>
    <xf numFmtId="0" fontId="71" fillId="0" borderId="0"/>
    <xf numFmtId="0" fontId="71" fillId="0" borderId="0"/>
    <xf numFmtId="0" fontId="71" fillId="0" borderId="0"/>
    <xf numFmtId="0" fontId="71" fillId="0" borderId="0"/>
    <xf numFmtId="0" fontId="71" fillId="0" borderId="0"/>
    <xf numFmtId="0" fontId="6" fillId="0" borderId="0">
      <alignment wrapText="1"/>
    </xf>
    <xf numFmtId="0" fontId="309" fillId="11" borderId="16" applyNumberFormat="0" applyFont="0" applyAlignment="0" applyProtection="0"/>
    <xf numFmtId="0" fontId="310" fillId="24" borderId="7" applyNumberFormat="0" applyAlignment="0" applyProtection="0"/>
    <xf numFmtId="0" fontId="78" fillId="36" borderId="23" applyNumberFormat="0" applyAlignment="0" applyProtection="0"/>
    <xf numFmtId="9" fontId="6" fillId="0" borderId="0" applyFont="0" applyFill="0" applyBorder="0" applyAlignment="0" applyProtection="0"/>
    <xf numFmtId="0" fontId="311" fillId="0" borderId="35" applyNumberFormat="0" applyFill="0" applyAlignment="0" applyProtection="0"/>
    <xf numFmtId="0" fontId="312" fillId="0" borderId="0" applyNumberFormat="0" applyFill="0" applyBorder="0" applyAlignment="0" applyProtection="0"/>
    <xf numFmtId="0" fontId="313" fillId="0" borderId="0" applyNumberFormat="0" applyFill="0" applyBorder="0" applyAlignment="0" applyProtection="0"/>
    <xf numFmtId="0" fontId="82" fillId="0" borderId="0" applyNumberFormat="0" applyFill="0" applyBorder="0" applyAlignment="0" applyProtection="0"/>
    <xf numFmtId="0" fontId="84" fillId="0" borderId="30" applyNumberFormat="0" applyFill="0" applyAlignment="0" applyProtection="0"/>
    <xf numFmtId="0" fontId="84" fillId="0" borderId="35" applyNumberFormat="0" applyFill="0" applyAlignment="0" applyProtection="0"/>
    <xf numFmtId="167" fontId="6" fillId="0" borderId="0" applyFont="0" applyFill="0" applyBorder="0" applyAlignment="0" applyProtection="0"/>
    <xf numFmtId="0" fontId="314" fillId="0" borderId="0" applyNumberFormat="0" applyFill="0" applyBorder="0" applyAlignment="0" applyProtection="0"/>
    <xf numFmtId="0" fontId="315" fillId="11" borderId="16" applyNumberFormat="0" applyFont="0" applyAlignment="0" applyProtection="0"/>
    <xf numFmtId="297" fontId="6" fillId="0" borderId="0" applyFont="0" applyFill="0" applyBorder="0" applyAlignment="0" applyProtection="0"/>
    <xf numFmtId="0" fontId="316" fillId="4" borderId="0" applyNumberFormat="0" applyBorder="0" applyAlignment="0" applyProtection="0"/>
    <xf numFmtId="0" fontId="295" fillId="20" borderId="0" applyNumberFormat="0" applyBorder="0" applyAlignment="0" applyProtection="0"/>
    <xf numFmtId="0" fontId="295" fillId="21" borderId="0" applyNumberFormat="0" applyBorder="0" applyAlignment="0" applyProtection="0"/>
    <xf numFmtId="0" fontId="295" fillId="22" borderId="0" applyNumberFormat="0" applyBorder="0" applyAlignment="0" applyProtection="0"/>
    <xf numFmtId="0" fontId="295" fillId="16" borderId="0" applyNumberFormat="0" applyBorder="0" applyAlignment="0" applyProtection="0"/>
    <xf numFmtId="0" fontId="295" fillId="17" borderId="0" applyNumberFormat="0" applyBorder="0" applyAlignment="0" applyProtection="0"/>
    <xf numFmtId="0" fontId="295" fillId="19" borderId="0" applyNumberFormat="0" applyBorder="0" applyAlignment="0" applyProtection="0"/>
    <xf numFmtId="0" fontId="317" fillId="8" borderId="7" applyNumberFormat="0" applyAlignment="0" applyProtection="0"/>
    <xf numFmtId="0" fontId="318" fillId="24" borderId="23" applyNumberFormat="0" applyAlignment="0" applyProtection="0"/>
    <xf numFmtId="0" fontId="319" fillId="24" borderId="7" applyNumberFormat="0" applyAlignment="0" applyProtection="0"/>
    <xf numFmtId="0" fontId="320" fillId="0" borderId="19" applyNumberFormat="0" applyFill="0" applyAlignment="0" applyProtection="0"/>
    <xf numFmtId="0" fontId="321" fillId="0" borderId="21" applyNumberFormat="0" applyFill="0" applyAlignment="0" applyProtection="0"/>
    <xf numFmtId="0" fontId="322" fillId="0" borderId="22" applyNumberFormat="0" applyFill="0" applyAlignment="0" applyProtection="0"/>
    <xf numFmtId="0" fontId="322" fillId="0" borderId="0" applyNumberFormat="0" applyFill="0" applyBorder="0" applyAlignment="0" applyProtection="0"/>
    <xf numFmtId="0" fontId="323" fillId="0" borderId="35" applyNumberFormat="0" applyFill="0" applyAlignment="0" applyProtection="0"/>
    <xf numFmtId="0" fontId="324" fillId="28" borderId="10" applyNumberFormat="0" applyAlignment="0" applyProtection="0"/>
    <xf numFmtId="0" fontId="325" fillId="0" borderId="0" applyNumberFormat="0" applyFill="0" applyBorder="0" applyAlignment="0" applyProtection="0"/>
    <xf numFmtId="0" fontId="326" fillId="2" borderId="0" applyNumberFormat="0" applyBorder="0" applyAlignment="0" applyProtection="0"/>
    <xf numFmtId="0" fontId="327" fillId="4" borderId="0" applyNumberFormat="0" applyBorder="0" applyAlignment="0" applyProtection="0"/>
    <xf numFmtId="0" fontId="328" fillId="0" borderId="0" applyNumberFormat="0" applyFill="0" applyBorder="0" applyAlignment="0" applyProtection="0"/>
    <xf numFmtId="0" fontId="329" fillId="11" borderId="16" applyNumberFormat="0" applyFont="0" applyAlignment="0" applyProtection="0"/>
    <xf numFmtId="0" fontId="330" fillId="0" borderId="24" applyNumberFormat="0" applyFill="0" applyAlignment="0" applyProtection="0"/>
    <xf numFmtId="0" fontId="331" fillId="0" borderId="0" applyNumberFormat="0" applyFill="0" applyBorder="0" applyAlignment="0" applyProtection="0"/>
    <xf numFmtId="0" fontId="332" fillId="5" borderId="0" applyNumberFormat="0" applyBorder="0" applyAlignment="0" applyProtection="0"/>
    <xf numFmtId="167" fontId="6" fillId="0" borderId="0" applyFont="0" applyFill="0" applyBorder="0" applyAlignment="0" applyProtection="0"/>
    <xf numFmtId="0" fontId="86" fillId="0" borderId="69" applyNumberFormat="0" applyFill="0" applyAlignment="0" applyProtection="0"/>
    <xf numFmtId="0" fontId="86" fillId="0" borderId="69" applyNumberFormat="0" applyFill="0" applyAlignment="0" applyProtection="0"/>
    <xf numFmtId="0" fontId="86" fillId="0" borderId="69" applyNumberFormat="0" applyFill="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36" fillId="0" borderId="0" applyNumberFormat="0" applyFill="0" applyBorder="0" applyAlignment="0" applyProtection="0">
      <alignment vertical="top"/>
      <protection locked="0"/>
    </xf>
    <xf numFmtId="0" fontId="336" fillId="0" borderId="0" applyNumberFormat="0" applyFill="0" applyBorder="0" applyAlignment="0" applyProtection="0"/>
    <xf numFmtId="0" fontId="1" fillId="0" borderId="0"/>
    <xf numFmtId="0" fontId="222" fillId="61" borderId="0">
      <alignment horizontal="right"/>
    </xf>
    <xf numFmtId="0" fontId="15" fillId="62" borderId="0"/>
  </cellStyleXfs>
  <cellXfs count="2621">
    <xf numFmtId="0" fontId="0" fillId="0" borderId="0" xfId="0"/>
    <xf numFmtId="0" fontId="8" fillId="0" borderId="0" xfId="393" applyFont="1" applyAlignment="1">
      <alignment vertical="center"/>
    </xf>
    <xf numFmtId="0" fontId="9" fillId="0" borderId="0" xfId="393" applyFont="1" applyAlignment="1">
      <alignment vertical="center"/>
    </xf>
    <xf numFmtId="0" fontId="8" fillId="0" borderId="0" xfId="393" applyFont="1"/>
    <xf numFmtId="0" fontId="9" fillId="0" borderId="0" xfId="393" applyFont="1" applyBorder="1" applyAlignment="1">
      <alignment vertical="center"/>
    </xf>
    <xf numFmtId="0" fontId="12" fillId="0" borderId="0" xfId="393" applyFont="1" applyAlignment="1">
      <alignment vertical="center"/>
    </xf>
    <xf numFmtId="0" fontId="13" fillId="0" borderId="0" xfId="393" applyFont="1"/>
    <xf numFmtId="0" fontId="8" fillId="0" borderId="0" xfId="393" applyFont="1" applyBorder="1"/>
    <xf numFmtId="0" fontId="9" fillId="0" borderId="0" xfId="393" applyFont="1" applyAlignment="1"/>
    <xf numFmtId="166" fontId="11" fillId="0" borderId="36" xfId="393" applyNumberFormat="1" applyFont="1" applyFill="1" applyBorder="1" applyAlignment="1">
      <alignment vertical="center"/>
    </xf>
    <xf numFmtId="166" fontId="11" fillId="0" borderId="37" xfId="393" applyNumberFormat="1" applyFont="1" applyFill="1" applyBorder="1" applyAlignment="1">
      <alignment vertical="center"/>
    </xf>
    <xf numFmtId="171" fontId="11" fillId="0" borderId="37" xfId="393" applyNumberFormat="1" applyFont="1" applyFill="1" applyBorder="1" applyAlignment="1">
      <alignment vertical="center"/>
    </xf>
    <xf numFmtId="166" fontId="11" fillId="0" borderId="38" xfId="393" applyNumberFormat="1" applyFont="1" applyFill="1" applyBorder="1" applyAlignment="1">
      <alignment vertical="center"/>
    </xf>
    <xf numFmtId="0" fontId="50" fillId="0" borderId="0" xfId="393" applyFont="1" applyFill="1"/>
    <xf numFmtId="0" fontId="50" fillId="0" borderId="0" xfId="393" applyFont="1" applyFill="1" applyBorder="1"/>
    <xf numFmtId="0" fontId="17" fillId="0" borderId="0" xfId="393" applyFont="1" applyBorder="1" applyAlignment="1">
      <alignment horizontal="left" vertical="center"/>
    </xf>
    <xf numFmtId="173" fontId="11" fillId="0" borderId="39" xfId="393" applyNumberFormat="1" applyFont="1" applyFill="1" applyBorder="1" applyAlignment="1">
      <alignment horizontal="right" vertical="center"/>
    </xf>
    <xf numFmtId="173" fontId="11" fillId="0" borderId="39" xfId="393" applyNumberFormat="1" applyFont="1" applyBorder="1" applyAlignment="1">
      <alignment horizontal="right" vertical="center"/>
    </xf>
    <xf numFmtId="0" fontId="51" fillId="0" borderId="40" xfId="393" applyFont="1" applyBorder="1" applyAlignment="1">
      <alignment horizontal="left" vertical="center"/>
    </xf>
    <xf numFmtId="173" fontId="11" fillId="0" borderId="36" xfId="393" applyNumberFormat="1" applyFont="1" applyFill="1" applyBorder="1" applyAlignment="1">
      <alignment horizontal="right" vertical="center"/>
    </xf>
    <xf numFmtId="0" fontId="11" fillId="0" borderId="41" xfId="393" applyFont="1" applyFill="1" applyBorder="1" applyAlignment="1">
      <alignment horizontal="left" vertical="center" indent="1"/>
    </xf>
    <xf numFmtId="166" fontId="11" fillId="0" borderId="37" xfId="393" applyNumberFormat="1" applyFont="1" applyBorder="1" applyAlignment="1">
      <alignment vertical="center"/>
    </xf>
    <xf numFmtId="0" fontId="10" fillId="0" borderId="41" xfId="393" quotePrefix="1" applyFont="1" applyFill="1" applyBorder="1" applyAlignment="1">
      <alignment horizontal="left" vertical="center" indent="1"/>
    </xf>
    <xf numFmtId="0" fontId="10" fillId="0" borderId="41" xfId="393" applyFont="1" applyFill="1" applyBorder="1" applyAlignment="1">
      <alignment horizontal="left" vertical="center" indent="1"/>
    </xf>
    <xf numFmtId="0" fontId="11" fillId="0" borderId="41" xfId="393" applyFont="1" applyFill="1" applyBorder="1" applyAlignment="1">
      <alignment horizontal="left" indent="1"/>
    </xf>
    <xf numFmtId="166" fontId="11" fillId="0" borderId="37" xfId="393" applyNumberFormat="1" applyFont="1" applyFill="1" applyBorder="1" applyAlignment="1"/>
    <xf numFmtId="171" fontId="11" fillId="0" borderId="37" xfId="393" applyNumberFormat="1" applyFont="1" applyFill="1" applyBorder="1" applyAlignment="1"/>
    <xf numFmtId="166" fontId="11" fillId="0" borderId="37" xfId="393" applyNumberFormat="1" applyFont="1" applyBorder="1" applyAlignment="1"/>
    <xf numFmtId="179" fontId="11" fillId="0" borderId="37" xfId="393" applyNumberFormat="1" applyFont="1" applyFill="1" applyBorder="1" applyAlignment="1">
      <alignment vertical="center"/>
    </xf>
    <xf numFmtId="0" fontId="11" fillId="0" borderId="42" xfId="393" applyFont="1" applyFill="1" applyBorder="1" applyAlignment="1">
      <alignment horizontal="left" vertical="center" indent="1"/>
    </xf>
    <xf numFmtId="0" fontId="11" fillId="0" borderId="40" xfId="393" applyFont="1" applyBorder="1" applyAlignment="1">
      <alignment horizontal="left" vertical="center"/>
    </xf>
    <xf numFmtId="0" fontId="11" fillId="0" borderId="42" xfId="393" applyFont="1" applyBorder="1" applyAlignment="1">
      <alignment horizontal="left" vertical="center"/>
    </xf>
    <xf numFmtId="171" fontId="11" fillId="0" borderId="38" xfId="393" applyNumberFormat="1" applyFont="1" applyFill="1" applyBorder="1" applyAlignment="1">
      <alignment vertical="center"/>
    </xf>
    <xf numFmtId="0" fontId="20" fillId="0" borderId="43" xfId="393" applyFont="1" applyBorder="1" applyAlignment="1">
      <alignment horizontal="left" vertical="center"/>
    </xf>
    <xf numFmtId="166" fontId="20" fillId="0" borderId="39" xfId="393" applyNumberFormat="1" applyFont="1" applyFill="1" applyBorder="1" applyAlignment="1">
      <alignment vertical="center"/>
    </xf>
    <xf numFmtId="171" fontId="12" fillId="0" borderId="0" xfId="393" applyNumberFormat="1" applyFont="1" applyAlignment="1">
      <alignment vertical="center"/>
    </xf>
    <xf numFmtId="171" fontId="9" fillId="0" borderId="0" xfId="393" applyNumberFormat="1" applyFont="1" applyAlignment="1">
      <alignment vertical="center"/>
    </xf>
    <xf numFmtId="0" fontId="11" fillId="0" borderId="41" xfId="393" applyFont="1" applyBorder="1" applyAlignment="1">
      <alignment horizontal="left" vertical="center" indent="1"/>
    </xf>
    <xf numFmtId="0" fontId="11" fillId="0" borderId="42" xfId="393" applyFont="1" applyBorder="1" applyAlignment="1">
      <alignment horizontal="left" vertical="center" indent="1"/>
    </xf>
    <xf numFmtId="0" fontId="20" fillId="0" borderId="0" xfId="393" applyFont="1" applyBorder="1" applyAlignment="1">
      <alignment horizontal="left" vertical="center"/>
    </xf>
    <xf numFmtId="166" fontId="20" fillId="0" borderId="0" xfId="393" applyNumberFormat="1" applyFont="1" applyFill="1" applyBorder="1" applyAlignment="1">
      <alignment vertical="center"/>
    </xf>
    <xf numFmtId="0" fontId="11" fillId="0" borderId="0" xfId="393" applyFont="1" applyBorder="1" applyAlignment="1">
      <alignment horizontal="left" vertical="center"/>
    </xf>
    <xf numFmtId="166" fontId="11" fillId="0" borderId="0" xfId="393" applyNumberFormat="1" applyFont="1" applyFill="1" applyBorder="1" applyAlignment="1">
      <alignment vertical="center"/>
    </xf>
    <xf numFmtId="171" fontId="9" fillId="0" borderId="0" xfId="393" applyNumberFormat="1" applyFont="1" applyBorder="1" applyAlignment="1">
      <alignment vertical="center"/>
    </xf>
    <xf numFmtId="171" fontId="20" fillId="0" borderId="0" xfId="393" applyNumberFormat="1" applyFont="1" applyFill="1" applyBorder="1" applyAlignment="1">
      <alignment vertical="center"/>
    </xf>
    <xf numFmtId="166" fontId="20" fillId="0" borderId="0" xfId="393" applyNumberFormat="1" applyFont="1" applyBorder="1" applyAlignment="1">
      <alignment vertical="center"/>
    </xf>
    <xf numFmtId="0" fontId="14" fillId="0" borderId="0" xfId="393" applyFont="1" applyBorder="1" applyAlignment="1">
      <alignment horizontal="left" vertical="center"/>
    </xf>
    <xf numFmtId="166" fontId="14" fillId="0" borderId="0" xfId="393" applyNumberFormat="1" applyFont="1" applyFill="1" applyBorder="1" applyAlignment="1">
      <alignment horizontal="right" vertical="center"/>
    </xf>
    <xf numFmtId="171" fontId="14" fillId="0" borderId="0" xfId="393" applyNumberFormat="1" applyFont="1" applyFill="1" applyBorder="1" applyAlignment="1">
      <alignment vertical="center"/>
    </xf>
    <xf numFmtId="166" fontId="14" fillId="0" borderId="0" xfId="393" applyNumberFormat="1" applyFont="1" applyBorder="1" applyAlignment="1">
      <alignment horizontal="right" vertical="center"/>
    </xf>
    <xf numFmtId="0" fontId="178" fillId="0" borderId="0" xfId="393" applyFont="1" applyFill="1"/>
    <xf numFmtId="0" fontId="181" fillId="0" borderId="0" xfId="393" applyFont="1" applyAlignment="1">
      <alignment vertical="center"/>
    </xf>
    <xf numFmtId="0" fontId="150" fillId="0" borderId="0" xfId="393" applyFont="1" applyAlignment="1">
      <alignment vertical="center"/>
    </xf>
    <xf numFmtId="0" fontId="179" fillId="0" borderId="0" xfId="393" applyFont="1" applyFill="1" applyBorder="1" applyAlignment="1" applyProtection="1">
      <alignment horizontal="left" vertical="center"/>
      <protection locked="0"/>
    </xf>
    <xf numFmtId="0" fontId="150" fillId="0" borderId="0" xfId="393" applyFont="1" applyAlignment="1"/>
    <xf numFmtId="166" fontId="179" fillId="0" borderId="0" xfId="393" applyNumberFormat="1" applyFont="1" applyFill="1" applyBorder="1" applyAlignment="1" applyProtection="1">
      <alignment vertical="center"/>
      <protection locked="0"/>
    </xf>
    <xf numFmtId="166" fontId="179" fillId="0" borderId="0" xfId="393" applyNumberFormat="1" applyFont="1" applyBorder="1" applyAlignment="1" applyProtection="1">
      <alignment vertical="center"/>
      <protection locked="0"/>
    </xf>
    <xf numFmtId="0" fontId="181" fillId="0" borderId="0" xfId="393" applyFont="1"/>
    <xf numFmtId="0" fontId="185" fillId="0" borderId="0" xfId="393" applyFont="1" applyBorder="1"/>
    <xf numFmtId="0" fontId="150" fillId="0" borderId="0" xfId="393" applyFont="1"/>
    <xf numFmtId="0" fontId="186" fillId="0" borderId="0" xfId="393" applyFont="1"/>
    <xf numFmtId="0" fontId="185" fillId="0" borderId="0" xfId="393" applyFont="1"/>
    <xf numFmtId="0" fontId="21" fillId="0" borderId="0" xfId="393" applyFont="1"/>
    <xf numFmtId="0" fontId="21" fillId="0" borderId="0" xfId="0" applyFont="1"/>
    <xf numFmtId="0" fontId="16" fillId="0" borderId="0" xfId="0" applyFont="1"/>
    <xf numFmtId="0" fontId="16" fillId="0" borderId="0" xfId="393" applyFont="1"/>
    <xf numFmtId="0" fontId="187" fillId="29" borderId="0" xfId="0" applyFont="1" applyFill="1"/>
    <xf numFmtId="0" fontId="187" fillId="0" borderId="0" xfId="0" applyFont="1" applyFill="1"/>
    <xf numFmtId="0" fontId="188" fillId="0" borderId="0" xfId="393" applyFont="1" applyBorder="1" applyAlignment="1">
      <alignment horizontal="left" vertical="center"/>
    </xf>
    <xf numFmtId="0" fontId="189" fillId="0" borderId="0" xfId="393" applyFont="1" applyBorder="1" applyAlignment="1">
      <alignment vertical="center"/>
    </xf>
    <xf numFmtId="0" fontId="188" fillId="0" borderId="44" xfId="393" applyFont="1" applyBorder="1" applyAlignment="1">
      <alignment horizontal="left" vertical="center"/>
    </xf>
    <xf numFmtId="0" fontId="189" fillId="0" borderId="44" xfId="393" applyFont="1" applyBorder="1" applyAlignment="1">
      <alignment vertical="center"/>
    </xf>
    <xf numFmtId="0" fontId="187" fillId="29" borderId="0" xfId="0" applyFont="1" applyFill="1" applyBorder="1"/>
    <xf numFmtId="0" fontId="192" fillId="29" borderId="45" xfId="0" applyFont="1" applyFill="1" applyBorder="1" applyProtection="1">
      <protection locked="0"/>
    </xf>
    <xf numFmtId="0" fontId="187" fillId="29" borderId="45" xfId="0" applyFont="1" applyFill="1" applyBorder="1" applyProtection="1">
      <protection locked="0"/>
    </xf>
    <xf numFmtId="172" fontId="187" fillId="29" borderId="45" xfId="319" applyNumberFormat="1" applyFont="1" applyFill="1" applyBorder="1" applyProtection="1">
      <protection locked="0"/>
    </xf>
    <xf numFmtId="0" fontId="187" fillId="29" borderId="0" xfId="0" applyFont="1" applyFill="1" applyBorder="1" applyProtection="1">
      <protection locked="0"/>
    </xf>
    <xf numFmtId="172" fontId="187" fillId="29" borderId="0" xfId="319" applyNumberFormat="1" applyFont="1" applyFill="1" applyBorder="1" applyProtection="1">
      <protection locked="0"/>
    </xf>
    <xf numFmtId="0" fontId="193" fillId="29" borderId="0" xfId="0" applyFont="1" applyFill="1"/>
    <xf numFmtId="0" fontId="179" fillId="29" borderId="0" xfId="0" applyFont="1" applyFill="1"/>
    <xf numFmtId="0" fontId="179" fillId="0" borderId="0" xfId="0" applyFont="1" applyFill="1"/>
    <xf numFmtId="0" fontId="182" fillId="29" borderId="0" xfId="0" applyFont="1" applyFill="1"/>
    <xf numFmtId="171" fontId="179" fillId="29" borderId="0" xfId="0" applyNumberFormat="1" applyFont="1" applyFill="1"/>
    <xf numFmtId="0" fontId="195" fillId="0" borderId="0" xfId="393" applyFont="1" applyFill="1"/>
    <xf numFmtId="0" fontId="184" fillId="0" borderId="0" xfId="393" applyFont="1" applyAlignment="1">
      <alignment vertical="center"/>
    </xf>
    <xf numFmtId="0" fontId="196" fillId="0" borderId="0" xfId="393" applyFont="1" applyAlignment="1">
      <alignment vertical="center"/>
    </xf>
    <xf numFmtId="166" fontId="184" fillId="0" borderId="0" xfId="393" applyNumberFormat="1" applyFont="1" applyAlignment="1">
      <alignment vertical="center"/>
    </xf>
    <xf numFmtId="0" fontId="184" fillId="0" borderId="0" xfId="393" applyFont="1" applyBorder="1" applyAlignment="1">
      <alignment vertical="center"/>
    </xf>
    <xf numFmtId="0" fontId="196" fillId="0" borderId="0" xfId="393" applyFont="1" applyBorder="1" applyAlignment="1">
      <alignment vertical="center"/>
    </xf>
    <xf numFmtId="0" fontId="194" fillId="0" borderId="0" xfId="393" applyFont="1" applyBorder="1" applyAlignment="1">
      <alignment vertical="center"/>
    </xf>
    <xf numFmtId="0" fontId="197" fillId="0" borderId="0" xfId="393" applyFont="1" applyBorder="1" applyAlignment="1">
      <alignment vertical="center"/>
    </xf>
    <xf numFmtId="0" fontId="150" fillId="0" borderId="0" xfId="393" applyFont="1" applyBorder="1" applyAlignment="1">
      <alignment vertical="center"/>
    </xf>
    <xf numFmtId="0" fontId="181" fillId="0" borderId="0" xfId="393" applyFont="1" applyBorder="1" applyAlignment="1">
      <alignment vertical="center"/>
    </xf>
    <xf numFmtId="0" fontId="38" fillId="0" borderId="0" xfId="393" applyFont="1" applyAlignment="1">
      <alignment vertical="center"/>
    </xf>
    <xf numFmtId="166" fontId="21" fillId="0" borderId="0" xfId="393" applyNumberFormat="1" applyFont="1"/>
    <xf numFmtId="0" fontId="199" fillId="0" borderId="0" xfId="393" applyFont="1" applyBorder="1" applyAlignment="1">
      <alignment vertical="center"/>
    </xf>
    <xf numFmtId="171" fontId="190" fillId="0" borderId="0" xfId="393" applyNumberFormat="1" applyFont="1" applyBorder="1" applyAlignment="1"/>
    <xf numFmtId="171" fontId="190" fillId="0" borderId="0" xfId="393" applyNumberFormat="1" applyFont="1" applyFill="1" applyBorder="1" applyAlignment="1"/>
    <xf numFmtId="0" fontId="21" fillId="0" borderId="0" xfId="393" applyFont="1" applyBorder="1"/>
    <xf numFmtId="0" fontId="199" fillId="0" borderId="0" xfId="393" applyFont="1" applyAlignment="1">
      <alignment vertical="center"/>
    </xf>
    <xf numFmtId="168" fontId="180" fillId="0" borderId="0" xfId="393" applyNumberFormat="1" applyFont="1" applyBorder="1" applyAlignment="1">
      <alignment horizontal="center" vertical="center"/>
    </xf>
    <xf numFmtId="0" fontId="179" fillId="0" borderId="0" xfId="393" applyFont="1" applyBorder="1" applyAlignment="1">
      <alignment horizontal="left" vertical="center"/>
    </xf>
    <xf numFmtId="0" fontId="179" fillId="0" borderId="0" xfId="393" applyFont="1" applyFill="1" applyBorder="1" applyAlignment="1">
      <alignment horizontal="left" vertical="center"/>
    </xf>
    <xf numFmtId="170" fontId="179" fillId="0" borderId="0" xfId="319" applyNumberFormat="1" applyFont="1" applyBorder="1" applyAlignment="1">
      <alignment horizontal="right" vertical="center"/>
    </xf>
    <xf numFmtId="170" fontId="179" fillId="0" borderId="0" xfId="319" applyNumberFormat="1" applyFont="1" applyFill="1" applyBorder="1" applyAlignment="1">
      <alignment horizontal="right" vertical="center"/>
    </xf>
    <xf numFmtId="0" fontId="150" fillId="0" borderId="0" xfId="393" applyFont="1" applyFill="1" applyBorder="1" applyAlignment="1">
      <alignment vertical="center"/>
    </xf>
    <xf numFmtId="0" fontId="201" fillId="0" borderId="0" xfId="393" applyFont="1" applyBorder="1" applyAlignment="1">
      <alignment vertical="center"/>
    </xf>
    <xf numFmtId="170" fontId="179" fillId="0" borderId="0" xfId="393" applyNumberFormat="1" applyFont="1" applyBorder="1" applyAlignment="1">
      <alignment vertical="center"/>
    </xf>
    <xf numFmtId="170" fontId="179" fillId="0" borderId="0" xfId="393" applyNumberFormat="1" applyFont="1" applyFill="1" applyBorder="1" applyAlignment="1">
      <alignment vertical="center"/>
    </xf>
    <xf numFmtId="171" fontId="181" fillId="0" borderId="0" xfId="393" applyNumberFormat="1" applyFont="1" applyAlignment="1">
      <alignment vertical="center"/>
    </xf>
    <xf numFmtId="0" fontId="186" fillId="0" borderId="0" xfId="393" applyFont="1" applyAlignment="1">
      <alignment vertical="center"/>
    </xf>
    <xf numFmtId="171" fontId="181" fillId="0" borderId="0" xfId="393" applyNumberFormat="1" applyFont="1" applyBorder="1" applyAlignment="1">
      <alignment vertical="center"/>
    </xf>
    <xf numFmtId="166" fontId="182" fillId="0" borderId="0" xfId="393" applyNumberFormat="1" applyFont="1" applyFill="1" applyBorder="1" applyAlignment="1">
      <alignment vertical="center"/>
    </xf>
    <xf numFmtId="166" fontId="202" fillId="0" borderId="0" xfId="393" applyNumberFormat="1" applyFont="1" applyBorder="1" applyAlignment="1">
      <alignment vertical="center"/>
    </xf>
    <xf numFmtId="0" fontId="203" fillId="0" borderId="0" xfId="393" applyFont="1"/>
    <xf numFmtId="171" fontId="190" fillId="0" borderId="0" xfId="393" applyNumberFormat="1" applyFont="1" applyBorder="1" applyAlignment="1">
      <alignment vertical="center"/>
    </xf>
    <xf numFmtId="0" fontId="202" fillId="0" borderId="0" xfId="393" applyFont="1" applyAlignment="1">
      <alignment vertical="center"/>
    </xf>
    <xf numFmtId="0" fontId="184" fillId="0" borderId="0" xfId="393" applyFont="1" applyAlignment="1" applyProtection="1">
      <alignment horizontal="left"/>
      <protection locked="0"/>
    </xf>
    <xf numFmtId="0" fontId="181" fillId="0" borderId="0" xfId="393" applyFont="1" applyProtection="1">
      <protection locked="0"/>
    </xf>
    <xf numFmtId="0" fontId="181" fillId="0" borderId="0" xfId="393" applyFont="1" applyBorder="1" applyProtection="1">
      <protection locked="0"/>
    </xf>
    <xf numFmtId="0" fontId="21" fillId="0" borderId="0" xfId="391" applyFont="1"/>
    <xf numFmtId="0" fontId="21" fillId="0" borderId="0" xfId="391" applyFont="1" applyBorder="1"/>
    <xf numFmtId="0" fontId="181" fillId="0" borderId="0" xfId="393" applyFont="1" applyBorder="1"/>
    <xf numFmtId="0" fontId="32" fillId="0" borderId="0" xfId="392" applyFont="1" applyAlignment="1">
      <alignment vertical="center"/>
    </xf>
    <xf numFmtId="0" fontId="32" fillId="0" borderId="0" xfId="392" applyFont="1" applyAlignment="1"/>
    <xf numFmtId="0" fontId="32" fillId="0" borderId="0" xfId="392" applyFont="1" applyBorder="1" applyAlignment="1"/>
    <xf numFmtId="0" fontId="21" fillId="0" borderId="0" xfId="394" applyFont="1" applyFill="1"/>
    <xf numFmtId="0" fontId="21" fillId="0" borderId="0" xfId="393" applyFont="1" applyFill="1"/>
    <xf numFmtId="0" fontId="25" fillId="0" borderId="0" xfId="0" applyFont="1"/>
    <xf numFmtId="0" fontId="88" fillId="0" borderId="0" xfId="0" applyFont="1" applyBorder="1"/>
    <xf numFmtId="37" fontId="88" fillId="0" borderId="0" xfId="594" applyNumberFormat="1" applyFont="1" applyFill="1" applyBorder="1"/>
    <xf numFmtId="0" fontId="203" fillId="0" borderId="0" xfId="393" applyFont="1" applyAlignment="1">
      <alignment vertical="center"/>
    </xf>
    <xf numFmtId="0" fontId="206" fillId="0" borderId="0" xfId="393" applyFont="1" applyAlignment="1">
      <alignment vertical="center"/>
    </xf>
    <xf numFmtId="0" fontId="206" fillId="0" borderId="0" xfId="393" applyFont="1" applyBorder="1" applyAlignment="1">
      <alignment vertical="center"/>
    </xf>
    <xf numFmtId="1" fontId="190" fillId="0" borderId="0" xfId="393" applyNumberFormat="1" applyFont="1" applyAlignment="1">
      <alignment horizontal="left" vertical="center"/>
    </xf>
    <xf numFmtId="0" fontId="207" fillId="0" borderId="0" xfId="393" applyFont="1"/>
    <xf numFmtId="0" fontId="187" fillId="0" borderId="42" xfId="393" applyFont="1" applyBorder="1" applyAlignment="1">
      <alignment horizontal="left" vertical="center" indent="1"/>
    </xf>
    <xf numFmtId="0" fontId="208" fillId="0" borderId="0" xfId="0" applyFont="1"/>
    <xf numFmtId="0" fontId="150" fillId="0" borderId="0" xfId="394" applyFont="1" applyAlignment="1">
      <alignment vertical="center"/>
    </xf>
    <xf numFmtId="0" fontId="38" fillId="0" borderId="0" xfId="394" applyFont="1" applyAlignment="1">
      <alignment vertical="center"/>
    </xf>
    <xf numFmtId="0" fontId="150" fillId="0" borderId="0" xfId="394" applyFont="1" applyBorder="1" applyAlignment="1">
      <alignment vertical="center"/>
    </xf>
    <xf numFmtId="0" fontId="21" fillId="0" borderId="0" xfId="394" applyFont="1"/>
    <xf numFmtId="0" fontId="25" fillId="0" borderId="0" xfId="393" applyFont="1" applyAlignment="1">
      <alignment vertical="center"/>
    </xf>
    <xf numFmtId="0" fontId="25" fillId="0" borderId="0" xfId="393" applyFont="1" applyAlignment="1"/>
    <xf numFmtId="0" fontId="204" fillId="0" borderId="0" xfId="393" applyFont="1" applyAlignment="1">
      <alignment vertical="center"/>
    </xf>
    <xf numFmtId="0" fontId="202" fillId="0" borderId="0" xfId="393" applyFont="1" applyFill="1" applyBorder="1" applyAlignment="1">
      <alignment horizontal="left" vertical="center"/>
    </xf>
    <xf numFmtId="166" fontId="202" fillId="0" borderId="0" xfId="393" applyNumberFormat="1" applyFont="1" applyFill="1" applyBorder="1" applyAlignment="1">
      <alignment vertical="center"/>
    </xf>
    <xf numFmtId="166" fontId="202" fillId="0" borderId="37" xfId="393" applyNumberFormat="1" applyFont="1" applyBorder="1" applyAlignment="1">
      <alignment vertical="center"/>
    </xf>
    <xf numFmtId="2" fontId="209" fillId="0" borderId="0" xfId="393" applyNumberFormat="1" applyFont="1"/>
    <xf numFmtId="166" fontId="198" fillId="0" borderId="39" xfId="393" applyNumberFormat="1" applyFont="1" applyFill="1" applyBorder="1" applyAlignment="1">
      <alignment vertical="center"/>
    </xf>
    <xf numFmtId="0" fontId="202" fillId="0" borderId="0" xfId="393" applyFont="1" applyFill="1" applyBorder="1" applyAlignment="1">
      <alignment horizontal="left" vertical="center" indent="2"/>
    </xf>
    <xf numFmtId="0" fontId="202" fillId="0" borderId="0" xfId="393" applyFont="1" applyFill="1" applyBorder="1" applyAlignment="1">
      <alignment horizontal="left" vertical="center" indent="1"/>
    </xf>
    <xf numFmtId="0" fontId="25" fillId="0" borderId="0" xfId="393" applyFont="1" applyFill="1" applyBorder="1" applyAlignment="1">
      <alignment horizontal="left" vertical="center" indent="2"/>
    </xf>
    <xf numFmtId="166" fontId="202" fillId="0" borderId="38" xfId="393" applyNumberFormat="1" applyFont="1" applyBorder="1" applyAlignment="1">
      <alignment vertical="center"/>
    </xf>
    <xf numFmtId="166" fontId="202" fillId="0" borderId="0" xfId="393" applyNumberFormat="1" applyFont="1" applyAlignment="1">
      <alignment vertical="center"/>
    </xf>
    <xf numFmtId="175" fontId="202" fillId="0" borderId="36" xfId="393" applyNumberFormat="1" applyFont="1" applyBorder="1" applyAlignment="1">
      <alignment horizontal="right"/>
    </xf>
    <xf numFmtId="175" fontId="187" fillId="0" borderId="36" xfId="393" applyNumberFormat="1" applyFont="1" applyBorder="1" applyAlignment="1">
      <alignment horizontal="right"/>
    </xf>
    <xf numFmtId="175" fontId="187" fillId="0" borderId="36" xfId="393" applyNumberFormat="1" applyFont="1" applyFill="1" applyBorder="1" applyAlignment="1">
      <alignment horizontal="right"/>
    </xf>
    <xf numFmtId="173" fontId="187" fillId="0" borderId="37" xfId="393" applyNumberFormat="1" applyFont="1" applyFill="1" applyBorder="1" applyAlignment="1">
      <alignment horizontal="right"/>
    </xf>
    <xf numFmtId="173" fontId="187" fillId="0" borderId="36" xfId="393" applyNumberFormat="1" applyFont="1" applyFill="1" applyBorder="1" applyAlignment="1">
      <alignment horizontal="right" wrapText="1"/>
    </xf>
    <xf numFmtId="173" fontId="188" fillId="0" borderId="36" xfId="393" applyNumberFormat="1" applyFont="1" applyFill="1" applyBorder="1" applyAlignment="1">
      <alignment horizontal="right" wrapText="1"/>
    </xf>
    <xf numFmtId="175" fontId="187" fillId="0" borderId="37" xfId="393" applyNumberFormat="1" applyFont="1" applyBorder="1" applyAlignment="1">
      <alignment horizontal="right"/>
    </xf>
    <xf numFmtId="175" fontId="187" fillId="0" borderId="37" xfId="393" applyNumberFormat="1" applyFont="1" applyFill="1" applyBorder="1" applyAlignment="1">
      <alignment horizontal="right"/>
    </xf>
    <xf numFmtId="173" fontId="187" fillId="0" borderId="37" xfId="393" applyNumberFormat="1" applyFont="1" applyFill="1" applyBorder="1" applyAlignment="1">
      <alignment horizontal="right" wrapText="1"/>
    </xf>
    <xf numFmtId="175" fontId="188" fillId="0" borderId="37" xfId="393" applyNumberFormat="1" applyFont="1" applyFill="1" applyBorder="1" applyAlignment="1">
      <alignment horizontal="right"/>
    </xf>
    <xf numFmtId="49" fontId="187" fillId="0" borderId="38" xfId="393" applyNumberFormat="1" applyFont="1" applyFill="1" applyBorder="1" applyAlignment="1">
      <alignment horizontal="right"/>
    </xf>
    <xf numFmtId="175" fontId="187" fillId="0" borderId="36" xfId="393" applyNumberFormat="1" applyFont="1" applyFill="1" applyBorder="1" applyAlignment="1">
      <alignment horizontal="right" vertical="center"/>
    </xf>
    <xf numFmtId="175" fontId="187" fillId="0" borderId="38" xfId="393" applyNumberFormat="1" applyFont="1" applyFill="1" applyBorder="1" applyAlignment="1">
      <alignment horizontal="right" vertical="center"/>
    </xf>
    <xf numFmtId="0" fontId="187" fillId="0" borderId="40" xfId="393" applyFont="1" applyBorder="1" applyAlignment="1">
      <alignment horizontal="left" vertical="center"/>
    </xf>
    <xf numFmtId="0" fontId="187" fillId="0" borderId="42" xfId="393" applyFont="1" applyBorder="1" applyAlignment="1">
      <alignment horizontal="left" vertical="center"/>
    </xf>
    <xf numFmtId="0" fontId="187" fillId="0" borderId="43" xfId="393" applyFont="1" applyBorder="1" applyAlignment="1">
      <alignment horizontal="left" vertical="center"/>
    </xf>
    <xf numFmtId="0" fontId="187" fillId="0" borderId="41" xfId="393" applyFont="1" applyBorder="1" applyAlignment="1">
      <alignment horizontal="left" vertical="center" indent="1"/>
    </xf>
    <xf numFmtId="0" fontId="187" fillId="0" borderId="41" xfId="393" applyFont="1" applyBorder="1" applyAlignment="1">
      <alignment horizontal="left" vertical="center"/>
    </xf>
    <xf numFmtId="0" fontId="192" fillId="0" borderId="43" xfId="393" applyFont="1" applyBorder="1" applyAlignment="1">
      <alignment horizontal="left" vertical="center"/>
    </xf>
    <xf numFmtId="0" fontId="198" fillId="0" borderId="0" xfId="393" applyFont="1" applyBorder="1" applyAlignment="1">
      <alignment horizontal="left" vertical="center"/>
    </xf>
    <xf numFmtId="0" fontId="187" fillId="29" borderId="45" xfId="0" applyFont="1" applyFill="1" applyBorder="1"/>
    <xf numFmtId="171" fontId="187" fillId="29" borderId="36" xfId="319" applyNumberFormat="1" applyFont="1" applyFill="1" applyBorder="1"/>
    <xf numFmtId="0" fontId="187" fillId="29" borderId="44" xfId="0" applyFont="1" applyFill="1" applyBorder="1"/>
    <xf numFmtId="171" fontId="187" fillId="29" borderId="38" xfId="319" applyNumberFormat="1" applyFont="1" applyFill="1" applyBorder="1"/>
    <xf numFmtId="0" fontId="192" fillId="29" borderId="13" xfId="0" applyFont="1" applyFill="1" applyBorder="1"/>
    <xf numFmtId="171" fontId="192" fillId="29" borderId="39" xfId="319" applyNumberFormat="1" applyFont="1" applyFill="1" applyBorder="1"/>
    <xf numFmtId="171" fontId="187" fillId="29" borderId="37" xfId="319" applyNumberFormat="1" applyFont="1" applyFill="1" applyBorder="1"/>
    <xf numFmtId="0" fontId="192" fillId="29" borderId="45" xfId="0" applyFont="1" applyFill="1" applyBorder="1"/>
    <xf numFmtId="171" fontId="192" fillId="29" borderId="36" xfId="319" applyNumberFormat="1" applyFont="1" applyFill="1" applyBorder="1"/>
    <xf numFmtId="0" fontId="187" fillId="29" borderId="44" xfId="0" applyFont="1" applyFill="1" applyBorder="1" applyAlignment="1"/>
    <xf numFmtId="0" fontId="192" fillId="29" borderId="0" xfId="0" applyFont="1" applyFill="1" applyBorder="1"/>
    <xf numFmtId="171" fontId="192" fillId="29" borderId="37" xfId="319" applyNumberFormat="1" applyFont="1" applyFill="1" applyBorder="1"/>
    <xf numFmtId="0" fontId="187" fillId="29" borderId="0" xfId="0" quotePrefix="1" applyFont="1" applyFill="1"/>
    <xf numFmtId="0" fontId="192" fillId="29" borderId="0" xfId="0" applyFont="1" applyFill="1"/>
    <xf numFmtId="0" fontId="192" fillId="29" borderId="44" xfId="0" applyFont="1" applyFill="1" applyBorder="1"/>
    <xf numFmtId="0" fontId="188" fillId="29" borderId="44" xfId="0" applyFont="1" applyFill="1" applyBorder="1"/>
    <xf numFmtId="0" fontId="180" fillId="0" borderId="45" xfId="393" applyFont="1" applyBorder="1" applyAlignment="1" applyProtection="1">
      <alignment horizontal="left" vertical="center"/>
      <protection locked="0"/>
    </xf>
    <xf numFmtId="0" fontId="190" fillId="29" borderId="0" xfId="0" applyFont="1" applyFill="1" applyBorder="1"/>
    <xf numFmtId="0" fontId="190" fillId="29" borderId="0" xfId="0" applyFont="1" applyFill="1" applyBorder="1" applyAlignment="1" applyProtection="1">
      <alignment horizontal="left" vertical="top"/>
      <protection locked="0"/>
    </xf>
    <xf numFmtId="0" fontId="190" fillId="29" borderId="0" xfId="0" applyFont="1" applyFill="1" applyBorder="1" applyAlignment="1" applyProtection="1">
      <alignment horizontal="left"/>
      <protection locked="0"/>
    </xf>
    <xf numFmtId="0" fontId="190" fillId="29" borderId="0" xfId="0" applyFont="1" applyFill="1" applyBorder="1" applyProtection="1">
      <protection locked="0"/>
    </xf>
    <xf numFmtId="0" fontId="180" fillId="0" borderId="0" xfId="393" applyFont="1" applyBorder="1" applyAlignment="1" applyProtection="1">
      <alignment horizontal="left" vertical="center"/>
      <protection locked="0"/>
    </xf>
    <xf numFmtId="0" fontId="190" fillId="29" borderId="0" xfId="0" applyFont="1" applyFill="1" applyBorder="1" applyAlignment="1" applyProtection="1">
      <alignment wrapText="1"/>
      <protection locked="0"/>
    </xf>
    <xf numFmtId="0" fontId="190" fillId="29" borderId="0" xfId="0" applyNumberFormat="1" applyFont="1" applyFill="1" applyBorder="1" applyAlignment="1" applyProtection="1">
      <alignment horizontal="left"/>
      <protection locked="0"/>
    </xf>
    <xf numFmtId="0" fontId="190" fillId="29" borderId="44" xfId="0" applyNumberFormat="1" applyFont="1" applyFill="1" applyBorder="1" applyAlignment="1" applyProtection="1">
      <alignment horizontal="left"/>
      <protection locked="0"/>
    </xf>
    <xf numFmtId="0" fontId="182" fillId="0" borderId="45" xfId="393" applyFont="1" applyBorder="1" applyAlignment="1" applyProtection="1">
      <alignment horizontal="left"/>
      <protection locked="0"/>
    </xf>
    <xf numFmtId="0" fontId="187" fillId="0" borderId="0" xfId="0" applyFont="1" applyFill="1" applyBorder="1"/>
    <xf numFmtId="0" fontId="209" fillId="0" borderId="0" xfId="394" applyFont="1" applyFill="1" applyBorder="1" applyAlignment="1">
      <alignment horizontal="left" vertical="center"/>
    </xf>
    <xf numFmtId="0" fontId="25" fillId="45" borderId="0" xfId="394" applyFont="1" applyFill="1" applyAlignment="1">
      <alignment horizontal="left"/>
    </xf>
    <xf numFmtId="0" fontId="187" fillId="29" borderId="0" xfId="0" applyFont="1" applyFill="1" applyBorder="1" applyAlignment="1"/>
    <xf numFmtId="0" fontId="190" fillId="29" borderId="0" xfId="0" applyFont="1" applyFill="1" applyBorder="1" applyAlignment="1" applyProtection="1">
      <protection locked="0"/>
    </xf>
    <xf numFmtId="0" fontId="225" fillId="0" borderId="0" xfId="393" applyFont="1" applyAlignment="1">
      <alignment vertical="center"/>
    </xf>
    <xf numFmtId="0" fontId="21" fillId="0" borderId="0" xfId="375" applyFill="1"/>
    <xf numFmtId="14" fontId="202" fillId="0" borderId="0" xfId="393" applyNumberFormat="1" applyFont="1" applyFill="1" applyBorder="1" applyAlignment="1">
      <alignment horizontal="left" vertical="center"/>
    </xf>
    <xf numFmtId="175" fontId="202" fillId="0" borderId="38" xfId="393" applyNumberFormat="1" applyFont="1" applyBorder="1" applyAlignment="1">
      <alignment horizontal="right"/>
    </xf>
    <xf numFmtId="175" fontId="202" fillId="0" borderId="36" xfId="393" applyNumberFormat="1" applyFont="1" applyBorder="1" applyAlignment="1">
      <alignment horizontal="right" vertical="center"/>
    </xf>
    <xf numFmtId="0" fontId="198" fillId="0" borderId="0" xfId="393" applyFont="1" applyFill="1" applyBorder="1" applyAlignment="1">
      <alignment horizontal="left" vertical="center" indent="1"/>
    </xf>
    <xf numFmtId="0" fontId="203" fillId="0" borderId="0" xfId="393" applyFont="1" applyBorder="1" applyAlignment="1">
      <alignment vertical="center"/>
    </xf>
    <xf numFmtId="0" fontId="187" fillId="0" borderId="13" xfId="393" applyFont="1" applyBorder="1" applyAlignment="1">
      <alignment horizontal="left" vertical="center"/>
    </xf>
    <xf numFmtId="0" fontId="196" fillId="0" borderId="0" xfId="393" applyFont="1" applyAlignment="1"/>
    <xf numFmtId="166" fontId="190" fillId="0" borderId="36" xfId="393" applyNumberFormat="1" applyFont="1" applyBorder="1" applyAlignment="1">
      <alignment vertical="center"/>
    </xf>
    <xf numFmtId="166" fontId="184" fillId="0" borderId="0" xfId="393" applyNumberFormat="1" applyFont="1" applyAlignment="1"/>
    <xf numFmtId="0" fontId="187" fillId="0" borderId="40" xfId="393" applyFont="1" applyBorder="1" applyAlignment="1">
      <alignment horizontal="left" wrapText="1"/>
    </xf>
    <xf numFmtId="166" fontId="184" fillId="0" borderId="36" xfId="393" applyNumberFormat="1" applyFont="1" applyBorder="1" applyAlignment="1">
      <alignment vertical="center"/>
    </xf>
    <xf numFmtId="166" fontId="184" fillId="0" borderId="37" xfId="393" applyNumberFormat="1" applyFont="1" applyBorder="1" applyAlignment="1">
      <alignment vertical="center"/>
    </xf>
    <xf numFmtId="166" fontId="184" fillId="0" borderId="38" xfId="393" applyNumberFormat="1" applyFont="1" applyBorder="1" applyAlignment="1">
      <alignment vertical="center"/>
    </xf>
    <xf numFmtId="166" fontId="184" fillId="0" borderId="39" xfId="393" applyNumberFormat="1" applyFont="1" applyBorder="1" applyAlignment="1">
      <alignment vertical="center"/>
    </xf>
    <xf numFmtId="174" fontId="184" fillId="0" borderId="36" xfId="393" applyNumberFormat="1" applyFont="1" applyBorder="1" applyAlignment="1">
      <alignment vertical="center"/>
    </xf>
    <xf numFmtId="166" fontId="194" fillId="0" borderId="39" xfId="393" applyNumberFormat="1" applyFont="1" applyBorder="1" applyAlignment="1">
      <alignment vertical="center"/>
    </xf>
    <xf numFmtId="0" fontId="89" fillId="0" borderId="0" xfId="390" applyFont="1" applyAlignment="1"/>
    <xf numFmtId="0" fontId="25" fillId="0" borderId="0" xfId="390" applyFont="1" applyAlignment="1"/>
    <xf numFmtId="49" fontId="25" fillId="0" borderId="0" xfId="389" applyNumberFormat="1" applyFont="1" applyBorder="1" applyAlignment="1">
      <alignment horizontal="right"/>
    </xf>
    <xf numFmtId="256" fontId="25" fillId="0" borderId="0" xfId="389" applyNumberFormat="1" applyFont="1" applyBorder="1" applyAlignment="1"/>
    <xf numFmtId="256" fontId="89" fillId="0" borderId="0" xfId="389" applyNumberFormat="1" applyFont="1" applyBorder="1" applyAlignment="1"/>
    <xf numFmtId="0" fontId="89" fillId="0" borderId="0" xfId="0" applyFont="1"/>
    <xf numFmtId="0" fontId="15" fillId="0" borderId="0" xfId="0" applyFont="1"/>
    <xf numFmtId="0" fontId="38" fillId="0" borderId="0" xfId="393" applyFont="1" applyAlignment="1">
      <alignment wrapText="1"/>
    </xf>
    <xf numFmtId="0" fontId="187" fillId="0" borderId="0" xfId="393" applyFont="1" applyBorder="1" applyAlignment="1">
      <alignment horizontal="left"/>
    </xf>
    <xf numFmtId="0" fontId="187" fillId="0" borderId="0" xfId="393" applyFont="1" applyBorder="1" applyAlignment="1">
      <alignment horizontal="left" wrapText="1"/>
    </xf>
    <xf numFmtId="171" fontId="187" fillId="29" borderId="39" xfId="393" applyNumberFormat="1" applyFont="1" applyFill="1" applyBorder="1" applyAlignment="1"/>
    <xf numFmtId="171" fontId="187" fillId="29" borderId="37" xfId="393" applyNumberFormat="1" applyFont="1" applyFill="1" applyBorder="1" applyAlignment="1"/>
    <xf numFmtId="171" fontId="187" fillId="29" borderId="38" xfId="393" applyNumberFormat="1" applyFont="1" applyFill="1" applyBorder="1" applyAlignment="1"/>
    <xf numFmtId="168" fontId="187" fillId="0" borderId="36" xfId="393" applyNumberFormat="1" applyFont="1" applyBorder="1" applyAlignment="1" applyProtection="1">
      <alignment horizontal="right" vertical="center"/>
      <protection locked="0"/>
    </xf>
    <xf numFmtId="168" fontId="187" fillId="0" borderId="37" xfId="393" applyNumberFormat="1" applyFont="1" applyBorder="1" applyAlignment="1" applyProtection="1">
      <alignment horizontal="right" vertical="center"/>
      <protection locked="0"/>
    </xf>
    <xf numFmtId="172" fontId="187" fillId="0" borderId="37" xfId="319" applyNumberFormat="1" applyFont="1" applyFill="1" applyBorder="1" applyProtection="1">
      <protection locked="0"/>
    </xf>
    <xf numFmtId="177" fontId="187" fillId="0" borderId="37" xfId="319" applyNumberFormat="1" applyFont="1" applyFill="1" applyBorder="1" applyProtection="1">
      <protection locked="0"/>
    </xf>
    <xf numFmtId="255" fontId="150" fillId="0" borderId="0" xfId="393" applyNumberFormat="1" applyFont="1" applyAlignment="1">
      <alignment vertical="center"/>
    </xf>
    <xf numFmtId="2" fontId="198" fillId="0" borderId="43" xfId="393" applyNumberFormat="1" applyFont="1" applyFill="1" applyBorder="1" applyAlignment="1">
      <alignment horizontal="left" vertical="center"/>
    </xf>
    <xf numFmtId="0" fontId="186" fillId="0" borderId="0" xfId="393" applyFont="1" applyFill="1" applyAlignment="1">
      <alignment vertical="center"/>
    </xf>
    <xf numFmtId="0" fontId="181" fillId="0" borderId="0" xfId="393" applyFont="1" applyFill="1"/>
    <xf numFmtId="0" fontId="187" fillId="0" borderId="41" xfId="393" applyFont="1" applyBorder="1" applyAlignment="1">
      <alignment horizontal="left" vertical="center" wrapText="1"/>
    </xf>
    <xf numFmtId="0" fontId="153" fillId="0" borderId="0" xfId="395" applyFont="1" applyAlignment="1">
      <alignment vertical="center"/>
    </xf>
    <xf numFmtId="0" fontId="153" fillId="0" borderId="0" xfId="395" applyFont="1" applyBorder="1" applyAlignment="1">
      <alignment vertical="center"/>
    </xf>
    <xf numFmtId="0" fontId="21" fillId="0" borderId="0" xfId="395" applyFont="1" applyAlignment="1">
      <alignment vertical="center"/>
    </xf>
    <xf numFmtId="49" fontId="190" fillId="0" borderId="36" xfId="395" applyNumberFormat="1" applyFont="1" applyFill="1" applyBorder="1" applyAlignment="1">
      <alignment horizontal="right" vertical="top"/>
    </xf>
    <xf numFmtId="49" fontId="190" fillId="0" borderId="37" xfId="395" applyNumberFormat="1" applyFont="1" applyFill="1" applyBorder="1" applyAlignment="1">
      <alignment horizontal="right" vertical="top"/>
    </xf>
    <xf numFmtId="0" fontId="188" fillId="0" borderId="42" xfId="395" applyFont="1" applyBorder="1" applyAlignment="1">
      <alignment horizontal="left" vertical="top"/>
    </xf>
    <xf numFmtId="49" fontId="190" fillId="0" borderId="38" xfId="395" applyNumberFormat="1" applyFont="1" applyFill="1" applyBorder="1" applyAlignment="1">
      <alignment horizontal="right" vertical="top"/>
    </xf>
    <xf numFmtId="0" fontId="189" fillId="0" borderId="0" xfId="395" applyFont="1" applyBorder="1" applyAlignment="1">
      <alignment vertical="top"/>
    </xf>
    <xf numFmtId="171" fontId="190" fillId="29" borderId="36" xfId="395" applyNumberFormat="1" applyFont="1" applyFill="1" applyBorder="1" applyAlignment="1"/>
    <xf numFmtId="171" fontId="190" fillId="0" borderId="0" xfId="395" applyNumberFormat="1" applyFont="1" applyBorder="1" applyAlignment="1"/>
    <xf numFmtId="0" fontId="199" fillId="0" borderId="0" xfId="395" applyFont="1" applyBorder="1" applyAlignment="1">
      <alignment vertical="center"/>
    </xf>
    <xf numFmtId="0" fontId="190" fillId="0" borderId="0" xfId="395" applyFont="1" applyBorder="1" applyAlignment="1">
      <alignment horizontal="left" wrapText="1"/>
    </xf>
    <xf numFmtId="171" fontId="190" fillId="29" borderId="37" xfId="395" applyNumberFormat="1" applyFont="1" applyFill="1" applyBorder="1" applyAlignment="1"/>
    <xf numFmtId="171" fontId="190" fillId="0" borderId="0" xfId="395" applyNumberFormat="1" applyFont="1" applyFill="1" applyBorder="1" applyAlignment="1"/>
    <xf numFmtId="171" fontId="190" fillId="29" borderId="38" xfId="395" applyNumberFormat="1" applyFont="1" applyFill="1" applyBorder="1" applyAlignment="1"/>
    <xf numFmtId="0" fontId="183" fillId="0" borderId="13" xfId="395" applyFont="1" applyBorder="1" applyAlignment="1">
      <alignment horizontal="left" wrapText="1"/>
    </xf>
    <xf numFmtId="171" fontId="183" fillId="29" borderId="39" xfId="395" applyNumberFormat="1" applyFont="1" applyFill="1" applyBorder="1" applyAlignment="1"/>
    <xf numFmtId="171" fontId="183" fillId="0" borderId="0" xfId="395" applyNumberFormat="1" applyFont="1" applyFill="1" applyBorder="1" applyAlignment="1"/>
    <xf numFmtId="0" fontId="19" fillId="0" borderId="0" xfId="395" applyFont="1" applyAlignment="1">
      <alignment vertical="center"/>
    </xf>
    <xf numFmtId="0" fontId="21" fillId="0" borderId="0" xfId="395" applyFont="1" applyBorder="1"/>
    <xf numFmtId="0" fontId="21" fillId="0" borderId="0" xfId="395" applyFont="1"/>
    <xf numFmtId="0" fontId="190" fillId="0" borderId="0" xfId="395" applyFont="1" applyBorder="1" applyAlignment="1">
      <alignment horizontal="left"/>
    </xf>
    <xf numFmtId="0" fontId="178" fillId="0" borderId="0" xfId="393" applyFont="1" applyFill="1" applyAlignment="1"/>
    <xf numFmtId="0" fontId="183" fillId="0" borderId="45" xfId="395" applyFont="1" applyBorder="1" applyAlignment="1">
      <alignment horizontal="left" wrapText="1"/>
    </xf>
    <xf numFmtId="171" fontId="183" fillId="29" borderId="45" xfId="395" applyNumberFormat="1" applyFont="1" applyFill="1" applyBorder="1" applyAlignment="1"/>
    <xf numFmtId="171" fontId="190" fillId="29" borderId="0" xfId="395" applyNumberFormat="1" applyFont="1" applyFill="1" applyBorder="1" applyAlignment="1"/>
    <xf numFmtId="0" fontId="190" fillId="0" borderId="45" xfId="395" applyFont="1" applyBorder="1" applyAlignment="1">
      <alignment horizontal="left" wrapText="1"/>
    </xf>
    <xf numFmtId="0" fontId="190" fillId="0" borderId="40" xfId="395" applyFont="1" applyBorder="1" applyAlignment="1">
      <alignment horizontal="left"/>
    </xf>
    <xf numFmtId="0" fontId="190" fillId="0" borderId="44" xfId="395" applyFont="1" applyBorder="1" applyAlignment="1">
      <alignment horizontal="left"/>
    </xf>
    <xf numFmtId="0" fontId="198" fillId="0" borderId="0" xfId="395" applyFont="1" applyBorder="1" applyAlignment="1">
      <alignment horizontal="left"/>
    </xf>
    <xf numFmtId="3" fontId="21" fillId="0" borderId="0" xfId="394" applyNumberFormat="1" applyFont="1" applyFill="1"/>
    <xf numFmtId="0" fontId="202" fillId="0" borderId="44" xfId="393" applyFont="1" applyFill="1" applyBorder="1" applyAlignment="1">
      <alignment horizontal="left" vertical="center" indent="2"/>
    </xf>
    <xf numFmtId="0" fontId="0" fillId="0" borderId="0" xfId="0" applyAlignment="1">
      <alignment vertical="center"/>
    </xf>
    <xf numFmtId="0" fontId="15" fillId="0" borderId="0" xfId="0" applyFont="1" applyAlignment="1">
      <alignment vertical="center"/>
    </xf>
    <xf numFmtId="258" fontId="198" fillId="0" borderId="39" xfId="393" applyNumberFormat="1" applyFont="1" applyFill="1" applyBorder="1" applyAlignment="1">
      <alignment vertical="center"/>
    </xf>
    <xf numFmtId="260" fontId="199" fillId="0" borderId="37" xfId="393" applyNumberFormat="1" applyFont="1" applyBorder="1" applyAlignment="1"/>
    <xf numFmtId="260" fontId="199" fillId="0" borderId="38" xfId="393" applyNumberFormat="1" applyFont="1" applyBorder="1" applyAlignment="1"/>
    <xf numFmtId="260" fontId="190" fillId="0" borderId="36" xfId="393" applyNumberFormat="1" applyFont="1" applyBorder="1" applyAlignment="1"/>
    <xf numFmtId="260" fontId="190" fillId="0" borderId="37" xfId="393" applyNumberFormat="1" applyFont="1" applyBorder="1" applyAlignment="1"/>
    <xf numFmtId="260" fontId="190" fillId="0" borderId="38" xfId="393" applyNumberFormat="1" applyFont="1" applyBorder="1" applyAlignment="1"/>
    <xf numFmtId="260" fontId="183" fillId="0" borderId="45" xfId="393" applyNumberFormat="1" applyFont="1" applyBorder="1" applyAlignment="1"/>
    <xf numFmtId="259" fontId="187" fillId="29" borderId="37" xfId="319" applyNumberFormat="1" applyFont="1" applyFill="1" applyBorder="1"/>
    <xf numFmtId="259" fontId="187" fillId="29" borderId="38" xfId="319" applyNumberFormat="1" applyFont="1" applyFill="1" applyBorder="1"/>
    <xf numFmtId="259" fontId="187" fillId="0" borderId="37" xfId="319" applyNumberFormat="1" applyFont="1" applyFill="1" applyBorder="1" applyProtection="1">
      <protection locked="0"/>
    </xf>
    <xf numFmtId="260" fontId="189" fillId="29" borderId="37" xfId="603" applyNumberFormat="1" applyFont="1" applyFill="1" applyBorder="1" applyProtection="1">
      <protection locked="0"/>
    </xf>
    <xf numFmtId="0" fontId="0" fillId="0" borderId="49" xfId="0" applyBorder="1"/>
    <xf numFmtId="0" fontId="227" fillId="0" borderId="0" xfId="393" applyFont="1" applyFill="1"/>
    <xf numFmtId="0" fontId="32" fillId="0" borderId="0" xfId="0" applyFont="1" applyAlignment="1">
      <alignment horizontal="left" vertical="center" indent="1"/>
    </xf>
    <xf numFmtId="0" fontId="22" fillId="0" borderId="0" xfId="0" applyFont="1"/>
    <xf numFmtId="0" fontId="21" fillId="0" borderId="0" xfId="0" applyFont="1" applyAlignment="1">
      <alignment vertical="top"/>
    </xf>
    <xf numFmtId="0" fontId="179" fillId="0" borderId="0" xfId="393" applyFont="1" applyAlignment="1">
      <alignment vertical="top"/>
    </xf>
    <xf numFmtId="0" fontId="32" fillId="0" borderId="0" xfId="393" applyFont="1" applyAlignment="1">
      <alignment vertical="top"/>
    </xf>
    <xf numFmtId="0" fontId="21" fillId="0" borderId="0" xfId="393" applyFont="1" applyAlignment="1">
      <alignment vertical="top" wrapText="1"/>
    </xf>
    <xf numFmtId="0" fontId="216" fillId="0" borderId="0" xfId="393" applyFont="1" applyFill="1" applyAlignment="1">
      <alignment vertical="top"/>
    </xf>
    <xf numFmtId="0" fontId="32" fillId="0" borderId="0" xfId="393" applyFont="1" applyAlignment="1">
      <alignment vertical="top" wrapText="1"/>
    </xf>
    <xf numFmtId="0" fontId="25" fillId="0" borderId="0" xfId="0" applyFont="1" applyAlignment="1">
      <alignment vertical="top"/>
    </xf>
    <xf numFmtId="0" fontId="89" fillId="0" borderId="0" xfId="0" applyFont="1" applyAlignment="1"/>
    <xf numFmtId="172" fontId="179" fillId="29" borderId="0" xfId="319" applyNumberFormat="1" applyFont="1" applyFill="1" applyBorder="1" applyAlignment="1" applyProtection="1">
      <alignment vertical="top"/>
      <protection locked="0"/>
    </xf>
    <xf numFmtId="0" fontId="179" fillId="29" borderId="0" xfId="0" applyFont="1" applyFill="1" applyBorder="1" applyAlignment="1">
      <alignment vertical="top"/>
    </xf>
    <xf numFmtId="49" fontId="0" fillId="0" borderId="0" xfId="0" applyNumberFormat="1"/>
    <xf numFmtId="0" fontId="192" fillId="29" borderId="0" xfId="0" applyFont="1" applyFill="1" applyBorder="1" applyProtection="1">
      <protection locked="0"/>
    </xf>
    <xf numFmtId="49" fontId="205" fillId="0" borderId="49" xfId="0" applyNumberFormat="1" applyFont="1" applyBorder="1" applyAlignment="1">
      <alignment vertical="center"/>
    </xf>
    <xf numFmtId="49" fontId="22" fillId="0" borderId="0" xfId="0" applyNumberFormat="1" applyFont="1" applyAlignment="1">
      <alignment horizontal="left" vertical="center"/>
    </xf>
    <xf numFmtId="49" fontId="0" fillId="0" borderId="0" xfId="0" applyNumberFormat="1" applyAlignment="1">
      <alignment vertical="center"/>
    </xf>
    <xf numFmtId="173" fontId="187" fillId="0" borderId="39" xfId="393" applyNumberFormat="1" applyFont="1" applyFill="1" applyBorder="1" applyAlignment="1">
      <alignment horizontal="right" vertical="center"/>
    </xf>
    <xf numFmtId="49" fontId="187" fillId="0" borderId="39" xfId="393" applyNumberFormat="1" applyFont="1" applyFill="1" applyBorder="1" applyAlignment="1">
      <alignment horizontal="right" vertical="center"/>
    </xf>
    <xf numFmtId="0" fontId="187" fillId="0" borderId="0" xfId="393" applyFont="1" applyBorder="1" applyAlignment="1" applyProtection="1">
      <alignment horizontal="left" vertical="center"/>
      <protection locked="0"/>
    </xf>
    <xf numFmtId="166" fontId="187" fillId="0" borderId="37" xfId="393" applyNumberFormat="1" applyFont="1" applyBorder="1" applyAlignment="1" applyProtection="1">
      <alignment vertical="center"/>
      <protection locked="0"/>
    </xf>
    <xf numFmtId="0" fontId="187" fillId="0" borderId="0" xfId="393" applyFont="1" applyFill="1" applyBorder="1" applyAlignment="1" applyProtection="1">
      <alignment horizontal="left" vertical="center"/>
      <protection locked="0"/>
    </xf>
    <xf numFmtId="166" fontId="187" fillId="0" borderId="37" xfId="393" applyNumberFormat="1" applyFont="1" applyFill="1" applyBorder="1" applyAlignment="1" applyProtection="1">
      <alignment vertical="center"/>
      <protection locked="0"/>
    </xf>
    <xf numFmtId="0" fontId="187" fillId="0" borderId="13" xfId="393" applyFont="1" applyFill="1" applyBorder="1" applyAlignment="1" applyProtection="1">
      <alignment horizontal="left" vertical="center"/>
      <protection locked="0"/>
    </xf>
    <xf numFmtId="166" fontId="187" fillId="0" borderId="37" xfId="393" applyNumberFormat="1" applyFont="1" applyBorder="1" applyAlignment="1" applyProtection="1">
      <protection locked="0"/>
    </xf>
    <xf numFmtId="0" fontId="187" fillId="0" borderId="44" xfId="393" applyFont="1" applyBorder="1" applyAlignment="1" applyProtection="1">
      <alignment horizontal="left" vertical="center"/>
      <protection locked="0"/>
    </xf>
    <xf numFmtId="166" fontId="187" fillId="0" borderId="38" xfId="393" applyNumberFormat="1" applyFont="1" applyBorder="1" applyAlignment="1" applyProtection="1">
      <alignment vertical="center"/>
      <protection locked="0"/>
    </xf>
    <xf numFmtId="0" fontId="187" fillId="0" borderId="0" xfId="393" applyFont="1" applyBorder="1" applyAlignment="1" applyProtection="1">
      <alignment horizontal="left" vertical="center" wrapText="1"/>
      <protection locked="0"/>
    </xf>
    <xf numFmtId="166" fontId="187" fillId="0" borderId="36" xfId="393" applyNumberFormat="1" applyFont="1" applyBorder="1" applyAlignment="1" applyProtection="1">
      <alignment vertical="center"/>
      <protection locked="0"/>
    </xf>
    <xf numFmtId="0" fontId="187" fillId="0" borderId="0" xfId="393" applyFont="1" applyAlignment="1" applyProtection="1">
      <alignment horizontal="left" vertical="center"/>
      <protection locked="0"/>
    </xf>
    <xf numFmtId="0" fontId="187" fillId="0" borderId="45" xfId="393" applyFont="1" applyBorder="1" applyAlignment="1" applyProtection="1">
      <alignment horizontal="left" vertical="center"/>
      <protection locked="0"/>
    </xf>
    <xf numFmtId="0" fontId="192" fillId="0" borderId="13" xfId="393" applyFont="1" applyBorder="1" applyAlignment="1" applyProtection="1">
      <alignment horizontal="left" vertical="center"/>
      <protection locked="0"/>
    </xf>
    <xf numFmtId="166" fontId="192" fillId="0" borderId="39" xfId="393" applyNumberFormat="1" applyFont="1" applyBorder="1" applyAlignment="1" applyProtection="1">
      <alignment vertical="center"/>
      <protection locked="0"/>
    </xf>
    <xf numFmtId="0" fontId="187" fillId="0" borderId="0" xfId="393" applyFont="1" applyFill="1" applyBorder="1" applyAlignment="1" applyProtection="1">
      <alignment horizontal="left" vertical="center" wrapText="1"/>
      <protection locked="0"/>
    </xf>
    <xf numFmtId="0" fontId="192" fillId="0" borderId="0" xfId="393" applyFont="1" applyAlignment="1">
      <alignment vertical="center"/>
    </xf>
    <xf numFmtId="175" fontId="187" fillId="0" borderId="36" xfId="394" applyNumberFormat="1" applyFont="1" applyBorder="1" applyAlignment="1">
      <alignment horizontal="right"/>
    </xf>
    <xf numFmtId="175" fontId="187" fillId="0" borderId="36" xfId="394" applyNumberFormat="1" applyFont="1" applyFill="1" applyBorder="1" applyAlignment="1">
      <alignment horizontal="right"/>
    </xf>
    <xf numFmtId="0" fontId="188" fillId="0" borderId="44" xfId="394" applyFont="1" applyBorder="1" applyAlignment="1">
      <alignment horizontal="left" vertical="center"/>
    </xf>
    <xf numFmtId="175" fontId="187" fillId="0" borderId="38" xfId="394" applyNumberFormat="1" applyFont="1" applyFill="1" applyBorder="1" applyAlignment="1">
      <alignment horizontal="right" vertical="center"/>
    </xf>
    <xf numFmtId="0" fontId="187" fillId="0" borderId="45" xfId="394" applyFont="1" applyBorder="1" applyAlignment="1">
      <alignment horizontal="left" vertical="center"/>
    </xf>
    <xf numFmtId="0" fontId="187" fillId="0" borderId="0" xfId="394" applyFont="1" applyBorder="1" applyAlignment="1">
      <alignment horizontal="left" vertical="center"/>
    </xf>
    <xf numFmtId="0" fontId="187" fillId="0" borderId="44" xfId="394" applyFont="1" applyBorder="1" applyAlignment="1">
      <alignment horizontal="left" vertical="center"/>
    </xf>
    <xf numFmtId="166" fontId="187" fillId="0" borderId="38" xfId="393" applyNumberFormat="1" applyFont="1" applyFill="1" applyBorder="1" applyAlignment="1" applyProtection="1">
      <alignment vertical="center"/>
      <protection locked="0"/>
    </xf>
    <xf numFmtId="0" fontId="187" fillId="0" borderId="45" xfId="393" applyFont="1" applyFill="1" applyBorder="1" applyAlignment="1" applyProtection="1">
      <alignment horizontal="left" vertical="center"/>
      <protection locked="0"/>
    </xf>
    <xf numFmtId="260" fontId="187" fillId="0" borderId="36" xfId="393" applyNumberFormat="1" applyFont="1" applyFill="1" applyBorder="1" applyAlignment="1" applyProtection="1">
      <alignment vertical="center"/>
      <protection locked="0"/>
    </xf>
    <xf numFmtId="0" fontId="187" fillId="0" borderId="44" xfId="393" applyFont="1" applyFill="1" applyBorder="1" applyAlignment="1" applyProtection="1">
      <alignment horizontal="left" vertical="center"/>
      <protection locked="0"/>
    </xf>
    <xf numFmtId="260" fontId="187" fillId="0" borderId="38" xfId="393" applyNumberFormat="1" applyFont="1" applyBorder="1" applyAlignment="1" applyProtection="1">
      <alignment vertical="center"/>
      <protection locked="0"/>
    </xf>
    <xf numFmtId="260" fontId="187" fillId="0" borderId="38" xfId="393" applyNumberFormat="1" applyFont="1" applyFill="1" applyBorder="1" applyAlignment="1" applyProtection="1">
      <alignment vertical="center"/>
      <protection locked="0"/>
    </xf>
    <xf numFmtId="0" fontId="187" fillId="0" borderId="13" xfId="393" applyFont="1" applyBorder="1" applyAlignment="1" applyProtection="1">
      <alignment horizontal="left" vertical="center"/>
      <protection locked="0"/>
    </xf>
    <xf numFmtId="0" fontId="188" fillId="0" borderId="0" xfId="393" applyFont="1" applyFill="1" applyBorder="1" applyAlignment="1">
      <alignment horizontal="left" vertical="center"/>
    </xf>
    <xf numFmtId="259" fontId="192" fillId="0" borderId="39" xfId="393" applyNumberFormat="1" applyFont="1" applyFill="1" applyBorder="1" applyAlignment="1">
      <alignment vertical="center"/>
    </xf>
    <xf numFmtId="0" fontId="187" fillId="0" borderId="0" xfId="393" applyFont="1" applyFill="1" applyBorder="1" applyAlignment="1">
      <alignment horizontal="left" vertical="center"/>
    </xf>
    <xf numFmtId="0" fontId="187" fillId="0" borderId="45" xfId="393" applyFont="1" applyBorder="1" applyAlignment="1">
      <alignment horizontal="left" vertical="center"/>
    </xf>
    <xf numFmtId="166" fontId="187" fillId="0" borderId="36" xfId="393" applyNumberFormat="1" applyFont="1" applyFill="1" applyBorder="1" applyAlignment="1">
      <alignment vertical="center"/>
    </xf>
    <xf numFmtId="166" fontId="187" fillId="0" borderId="36" xfId="393" applyNumberFormat="1" applyFont="1" applyBorder="1" applyAlignment="1">
      <alignment vertical="center"/>
    </xf>
    <xf numFmtId="0" fontId="187" fillId="0" borderId="0" xfId="393" applyFont="1" applyBorder="1" applyAlignment="1">
      <alignment horizontal="left" vertical="center"/>
    </xf>
    <xf numFmtId="166" fontId="187" fillId="0" borderId="37" xfId="393" applyNumberFormat="1" applyFont="1" applyFill="1" applyBorder="1" applyAlignment="1">
      <alignment vertical="center"/>
    </xf>
    <xf numFmtId="166" fontId="187" fillId="0" borderId="37" xfId="393" applyNumberFormat="1" applyFont="1" applyBorder="1" applyAlignment="1">
      <alignment vertical="center"/>
    </xf>
    <xf numFmtId="0" fontId="187" fillId="0" borderId="13" xfId="393" applyFont="1" applyFill="1" applyBorder="1" applyAlignment="1">
      <alignment horizontal="left" vertical="center"/>
    </xf>
    <xf numFmtId="166" fontId="187" fillId="0" borderId="39" xfId="393" applyNumberFormat="1" applyFont="1" applyFill="1" applyBorder="1" applyAlignment="1">
      <alignment vertical="center"/>
    </xf>
    <xf numFmtId="0" fontId="192" fillId="0" borderId="45" xfId="393" applyFont="1" applyBorder="1" applyAlignment="1">
      <alignment horizontal="left" vertical="center"/>
    </xf>
    <xf numFmtId="0" fontId="192" fillId="0" borderId="0" xfId="393" applyFont="1" applyBorder="1" applyAlignment="1">
      <alignment horizontal="left" vertical="center"/>
    </xf>
    <xf numFmtId="166" fontId="192" fillId="0" borderId="37" xfId="393" applyNumberFormat="1" applyFont="1" applyFill="1" applyBorder="1" applyAlignment="1">
      <alignment vertical="center"/>
    </xf>
    <xf numFmtId="166" fontId="192" fillId="0" borderId="37" xfId="393" applyNumberFormat="1" applyFont="1" applyBorder="1" applyAlignment="1">
      <alignment vertical="center"/>
    </xf>
    <xf numFmtId="260" fontId="188" fillId="0" borderId="38" xfId="393" applyNumberFormat="1" applyFont="1" applyBorder="1" applyAlignment="1">
      <alignment vertical="center"/>
    </xf>
    <xf numFmtId="166" fontId="187" fillId="0" borderId="36" xfId="393" applyNumberFormat="1" applyFont="1" applyFill="1" applyBorder="1" applyAlignment="1"/>
    <xf numFmtId="166" fontId="187" fillId="0" borderId="38" xfId="393" applyNumberFormat="1" applyFont="1" applyFill="1" applyBorder="1" applyAlignment="1"/>
    <xf numFmtId="166" fontId="187" fillId="0" borderId="38" xfId="393" applyNumberFormat="1" applyFont="1" applyBorder="1" applyAlignment="1">
      <alignment vertical="center"/>
    </xf>
    <xf numFmtId="174" fontId="187" fillId="0" borderId="37" xfId="393" applyNumberFormat="1" applyFont="1" applyBorder="1" applyAlignment="1"/>
    <xf numFmtId="174" fontId="187" fillId="0" borderId="37" xfId="393" applyNumberFormat="1" applyFont="1" applyFill="1" applyBorder="1" applyAlignment="1"/>
    <xf numFmtId="166" fontId="187" fillId="0" borderId="39" xfId="393" applyNumberFormat="1" applyFont="1" applyBorder="1" applyAlignment="1"/>
    <xf numFmtId="166" fontId="187" fillId="0" borderId="36" xfId="393" applyNumberFormat="1" applyFont="1" applyBorder="1" applyAlignment="1"/>
    <xf numFmtId="0" fontId="187" fillId="0" borderId="13" xfId="393" applyFont="1" applyBorder="1" applyAlignment="1">
      <alignment horizontal="left" wrapText="1"/>
    </xf>
    <xf numFmtId="0" fontId="188" fillId="0" borderId="0" xfId="393" applyFont="1" applyAlignment="1">
      <alignment vertical="center"/>
    </xf>
    <xf numFmtId="175" fontId="187" fillId="0" borderId="37" xfId="393" applyNumberFormat="1" applyFont="1" applyBorder="1" applyAlignment="1">
      <alignment horizontal="right" vertical="center"/>
    </xf>
    <xf numFmtId="175" fontId="187" fillId="0" borderId="37" xfId="393" applyNumberFormat="1" applyFont="1" applyFill="1" applyBorder="1" applyAlignment="1">
      <alignment horizontal="right" vertical="center"/>
    </xf>
    <xf numFmtId="37" fontId="187" fillId="0" borderId="40" xfId="393" applyNumberFormat="1" applyFont="1" applyFill="1" applyBorder="1" applyAlignment="1">
      <alignment horizontal="left" vertical="center"/>
    </xf>
    <xf numFmtId="166" fontId="189" fillId="0" borderId="36" xfId="393" applyNumberFormat="1" applyFont="1" applyFill="1" applyBorder="1" applyAlignment="1">
      <alignment vertical="center"/>
    </xf>
    <xf numFmtId="174" fontId="189" fillId="0" borderId="36" xfId="393" applyNumberFormat="1" applyFont="1" applyFill="1" applyBorder="1" applyAlignment="1">
      <alignment vertical="center"/>
    </xf>
    <xf numFmtId="37" fontId="187" fillId="0" borderId="41" xfId="393" applyNumberFormat="1" applyFont="1" applyFill="1" applyBorder="1" applyAlignment="1">
      <alignment horizontal="left" vertical="center"/>
    </xf>
    <xf numFmtId="166" fontId="189" fillId="0" borderId="37" xfId="393" applyNumberFormat="1" applyFont="1" applyFill="1" applyBorder="1" applyAlignment="1">
      <alignment vertical="center"/>
    </xf>
    <xf numFmtId="174" fontId="189" fillId="0" borderId="37" xfId="393" applyNumberFormat="1" applyFont="1" applyFill="1" applyBorder="1" applyAlignment="1">
      <alignment vertical="center"/>
    </xf>
    <xf numFmtId="0" fontId="187" fillId="0" borderId="41" xfId="393" applyFont="1" applyFill="1" applyBorder="1" applyAlignment="1">
      <alignment horizontal="left" vertical="center"/>
    </xf>
    <xf numFmtId="0" fontId="187" fillId="0" borderId="42" xfId="393" applyFont="1" applyFill="1" applyBorder="1" applyAlignment="1">
      <alignment horizontal="left" vertical="center"/>
    </xf>
    <xf numFmtId="166" fontId="187" fillId="0" borderId="38" xfId="393" applyNumberFormat="1" applyFont="1" applyFill="1" applyBorder="1" applyAlignment="1">
      <alignment vertical="center"/>
    </xf>
    <xf numFmtId="0" fontId="192" fillId="0" borderId="43" xfId="393" applyFont="1" applyFill="1" applyBorder="1" applyAlignment="1">
      <alignment horizontal="left" vertical="center"/>
    </xf>
    <xf numFmtId="166" fontId="192" fillId="0" borderId="39" xfId="393" applyNumberFormat="1" applyFont="1" applyBorder="1" applyAlignment="1">
      <alignment vertical="center"/>
    </xf>
    <xf numFmtId="0" fontId="192" fillId="0" borderId="13" xfId="393" applyFont="1" applyBorder="1" applyAlignment="1">
      <alignment horizontal="left" vertical="center"/>
    </xf>
    <xf numFmtId="166" fontId="192" fillId="0" borderId="39" xfId="393" applyNumberFormat="1" applyFont="1" applyFill="1" applyBorder="1" applyAlignment="1">
      <alignment horizontal="right" vertical="center"/>
    </xf>
    <xf numFmtId="173" fontId="187" fillId="0" borderId="36" xfId="393" applyNumberFormat="1" applyFont="1" applyFill="1" applyBorder="1" applyAlignment="1">
      <alignment horizontal="right" vertical="center"/>
    </xf>
    <xf numFmtId="0" fontId="187" fillId="0" borderId="45" xfId="393" applyFont="1" applyFill="1" applyBorder="1" applyAlignment="1">
      <alignment horizontal="left" vertical="center"/>
    </xf>
    <xf numFmtId="0" fontId="187" fillId="0" borderId="44" xfId="393" quotePrefix="1" applyFont="1" applyFill="1" applyBorder="1" applyAlignment="1">
      <alignment horizontal="left" vertical="center" indent="1"/>
    </xf>
    <xf numFmtId="260" fontId="187" fillId="0" borderId="36" xfId="393" applyNumberFormat="1" applyFont="1" applyFill="1" applyBorder="1" applyAlignment="1">
      <alignment vertical="center"/>
    </xf>
    <xf numFmtId="260" fontId="187" fillId="0" borderId="38" xfId="393" applyNumberFormat="1" applyFont="1" applyFill="1" applyBorder="1" applyAlignment="1">
      <alignment vertical="center"/>
    </xf>
    <xf numFmtId="175" fontId="187" fillId="0" borderId="39" xfId="393" applyNumberFormat="1" applyFont="1" applyBorder="1" applyAlignment="1">
      <alignment horizontal="right" vertical="center"/>
    </xf>
    <xf numFmtId="261" fontId="187" fillId="0" borderId="36" xfId="394" applyNumberFormat="1" applyFont="1" applyBorder="1" applyAlignment="1">
      <alignment horizontal="right" vertical="center"/>
    </xf>
    <xf numFmtId="261" fontId="187" fillId="0" borderId="38" xfId="394" applyNumberFormat="1" applyFont="1" applyBorder="1" applyAlignment="1">
      <alignment vertical="center"/>
    </xf>
    <xf numFmtId="261" fontId="187" fillId="0" borderId="38" xfId="394" applyNumberFormat="1" applyFont="1" applyFill="1" applyBorder="1" applyAlignment="1">
      <alignment vertical="center"/>
    </xf>
    <xf numFmtId="181" fontId="187" fillId="0" borderId="36" xfId="393" applyNumberFormat="1" applyFont="1" applyBorder="1" applyAlignment="1">
      <alignment vertical="center"/>
    </xf>
    <xf numFmtId="181" fontId="187" fillId="0" borderId="37" xfId="393" applyNumberFormat="1" applyFont="1" applyBorder="1" applyAlignment="1">
      <alignment vertical="center"/>
    </xf>
    <xf numFmtId="0" fontId="187" fillId="0" borderId="41" xfId="393" applyFont="1" applyBorder="1" applyAlignment="1">
      <alignment vertical="center"/>
    </xf>
    <xf numFmtId="0" fontId="187" fillId="0" borderId="42" xfId="393" applyFont="1" applyBorder="1" applyAlignment="1">
      <alignment vertical="center"/>
    </xf>
    <xf numFmtId="0" fontId="192" fillId="0" borderId="42" xfId="393" applyFont="1" applyFill="1" applyBorder="1" applyAlignment="1">
      <alignment horizontal="left" vertical="center"/>
    </xf>
    <xf numFmtId="181" fontId="192" fillId="0" borderId="39" xfId="393" quotePrefix="1" applyNumberFormat="1" applyFont="1" applyBorder="1" applyAlignment="1">
      <alignment horizontal="right" vertical="center"/>
    </xf>
    <xf numFmtId="171" fontId="187" fillId="0" borderId="37" xfId="393" applyNumberFormat="1" applyFont="1" applyFill="1" applyBorder="1" applyAlignment="1" applyProtection="1">
      <alignment vertical="center"/>
      <protection locked="0"/>
    </xf>
    <xf numFmtId="171" fontId="187" fillId="0" borderId="38" xfId="393" applyNumberFormat="1" applyFont="1" applyFill="1" applyBorder="1" applyAlignment="1" applyProtection="1">
      <alignment vertical="center"/>
      <protection locked="0"/>
    </xf>
    <xf numFmtId="171" fontId="187" fillId="0" borderId="37" xfId="393" applyNumberFormat="1" applyFont="1" applyFill="1" applyBorder="1" applyAlignment="1">
      <alignment vertical="center"/>
    </xf>
    <xf numFmtId="0" fontId="187" fillId="0" borderId="44" xfId="393" applyFont="1" applyBorder="1" applyAlignment="1">
      <alignment horizontal="left" vertical="center"/>
    </xf>
    <xf numFmtId="171" fontId="187" fillId="0" borderId="38" xfId="393" applyNumberFormat="1" applyFont="1" applyFill="1" applyBorder="1" applyAlignment="1">
      <alignment vertical="center"/>
    </xf>
    <xf numFmtId="166" fontId="192" fillId="0" borderId="36" xfId="393" applyNumberFormat="1" applyFont="1" applyFill="1" applyBorder="1" applyAlignment="1">
      <alignment vertical="center"/>
    </xf>
    <xf numFmtId="0" fontId="187" fillId="0" borderId="44" xfId="393" applyFont="1" applyBorder="1" applyAlignment="1">
      <alignment horizontal="left" vertical="center" wrapText="1"/>
    </xf>
    <xf numFmtId="171" fontId="181" fillId="0" borderId="0" xfId="393" applyNumberFormat="1" applyFont="1" applyAlignment="1"/>
    <xf numFmtId="173" fontId="187" fillId="0" borderId="39" xfId="396" applyNumberFormat="1" applyFont="1" applyFill="1" applyBorder="1" applyAlignment="1">
      <alignment horizontal="right" vertical="center"/>
    </xf>
    <xf numFmtId="171" fontId="187" fillId="0" borderId="37" xfId="396" applyNumberFormat="1" applyFont="1" applyFill="1" applyBorder="1" applyAlignment="1">
      <alignment vertical="center"/>
    </xf>
    <xf numFmtId="171" fontId="187" fillId="45" borderId="37" xfId="396" applyNumberFormat="1" applyFont="1" applyFill="1" applyBorder="1" applyAlignment="1">
      <alignment vertical="center"/>
    </xf>
    <xf numFmtId="166" fontId="187" fillId="45" borderId="37" xfId="396" applyNumberFormat="1" applyFont="1" applyFill="1" applyBorder="1" applyAlignment="1">
      <alignment vertical="center"/>
    </xf>
    <xf numFmtId="0" fontId="192" fillId="45" borderId="13" xfId="393" applyFont="1" applyFill="1" applyBorder="1" applyAlignment="1">
      <alignment horizontal="left" vertical="center"/>
    </xf>
    <xf numFmtId="166" fontId="192" fillId="0" borderId="39" xfId="396" applyNumberFormat="1" applyFont="1" applyFill="1" applyBorder="1" applyAlignment="1">
      <alignment vertical="center"/>
    </xf>
    <xf numFmtId="171" fontId="187" fillId="0" borderId="36" xfId="393" applyNumberFormat="1" applyFont="1" applyBorder="1" applyAlignment="1">
      <alignment horizontal="right" vertical="center"/>
    </xf>
    <xf numFmtId="171" fontId="187" fillId="0" borderId="36" xfId="393" applyNumberFormat="1" applyFont="1" applyBorder="1" applyAlignment="1">
      <alignment vertical="center"/>
    </xf>
    <xf numFmtId="171" fontId="187" fillId="0" borderId="37" xfId="393" applyNumberFormat="1" applyFont="1" applyBorder="1" applyAlignment="1">
      <alignment horizontal="right" vertical="center"/>
    </xf>
    <xf numFmtId="171" fontId="187" fillId="0" borderId="37" xfId="393" applyNumberFormat="1" applyFont="1" applyBorder="1" applyAlignment="1">
      <alignment vertical="center"/>
    </xf>
    <xf numFmtId="171" fontId="187" fillId="0" borderId="38" xfId="393" applyNumberFormat="1" applyFont="1" applyBorder="1" applyAlignment="1">
      <alignment horizontal="right" vertical="center"/>
    </xf>
    <xf numFmtId="171" fontId="187" fillId="0" borderId="38" xfId="393" applyNumberFormat="1" applyFont="1" applyBorder="1" applyAlignment="1">
      <alignment vertical="center"/>
    </xf>
    <xf numFmtId="171" fontId="192" fillId="0" borderId="39" xfId="393" applyNumberFormat="1" applyFont="1" applyBorder="1" applyAlignment="1">
      <alignment horizontal="right" vertical="center"/>
    </xf>
    <xf numFmtId="0" fontId="187" fillId="0" borderId="0" xfId="393" applyFont="1" applyBorder="1" applyAlignment="1">
      <alignment horizontal="left" vertical="center" wrapText="1"/>
    </xf>
    <xf numFmtId="171" fontId="187" fillId="0" borderId="0" xfId="393" applyNumberFormat="1" applyFont="1" applyFill="1" applyBorder="1" applyAlignment="1">
      <alignment horizontal="right"/>
    </xf>
    <xf numFmtId="171" fontId="187" fillId="0" borderId="0" xfId="393" applyNumberFormat="1" applyFont="1" applyBorder="1" applyAlignment="1"/>
    <xf numFmtId="166" fontId="187" fillId="0" borderId="36" xfId="394" applyNumberFormat="1" applyFont="1" applyFill="1" applyBorder="1" applyAlignment="1">
      <alignment vertical="center"/>
    </xf>
    <xf numFmtId="166" fontId="187" fillId="0" borderId="38" xfId="394" applyNumberFormat="1" applyFont="1" applyFill="1" applyBorder="1" applyAlignment="1">
      <alignment vertical="center"/>
    </xf>
    <xf numFmtId="0" fontId="187" fillId="0" borderId="40" xfId="393" applyFont="1" applyBorder="1" applyAlignment="1">
      <alignment horizontal="left" vertical="center" wrapText="1"/>
    </xf>
    <xf numFmtId="166" fontId="192" fillId="0" borderId="39" xfId="394" applyNumberFormat="1" applyFont="1" applyFill="1" applyBorder="1" applyAlignment="1">
      <alignment wrapText="1"/>
    </xf>
    <xf numFmtId="166" fontId="192" fillId="0" borderId="39" xfId="393" applyNumberFormat="1" applyFont="1" applyFill="1" applyBorder="1" applyAlignment="1">
      <alignment wrapText="1"/>
    </xf>
    <xf numFmtId="166" fontId="187" fillId="0" borderId="37" xfId="394" applyNumberFormat="1" applyFont="1" applyFill="1" applyBorder="1" applyAlignment="1">
      <alignment vertical="center"/>
    </xf>
    <xf numFmtId="260" fontId="187" fillId="0" borderId="37" xfId="595" applyNumberFormat="1" applyFont="1" applyBorder="1" applyAlignment="1">
      <alignment horizontal="right" vertical="center"/>
    </xf>
    <xf numFmtId="170" fontId="187" fillId="0" borderId="37" xfId="603" applyNumberFormat="1" applyFont="1" applyBorder="1" applyAlignment="1">
      <alignment horizontal="right" vertical="center"/>
    </xf>
    <xf numFmtId="170" fontId="187" fillId="0" borderId="37" xfId="393" applyNumberFormat="1" applyFont="1" applyBorder="1" applyAlignment="1">
      <alignment vertical="center"/>
    </xf>
    <xf numFmtId="170" fontId="187" fillId="0" borderId="37" xfId="319" applyNumberFormat="1" applyFont="1" applyBorder="1" applyAlignment="1">
      <alignment horizontal="right" vertical="center"/>
    </xf>
    <xf numFmtId="260" fontId="187" fillId="0" borderId="38" xfId="595" applyNumberFormat="1" applyFont="1" applyBorder="1" applyAlignment="1">
      <alignment horizontal="right" vertical="center"/>
    </xf>
    <xf numFmtId="0" fontId="189" fillId="0" borderId="40" xfId="393" applyFont="1" applyFill="1" applyBorder="1" applyAlignment="1">
      <alignment horizontal="left" vertical="center"/>
    </xf>
    <xf numFmtId="0" fontId="189" fillId="0" borderId="41" xfId="393" applyFont="1" applyFill="1" applyBorder="1" applyAlignment="1">
      <alignment horizontal="left" vertical="center"/>
    </xf>
    <xf numFmtId="166" fontId="187" fillId="0" borderId="0" xfId="393" applyNumberFormat="1" applyFont="1" applyFill="1" applyBorder="1" applyAlignment="1">
      <alignment vertical="center"/>
    </xf>
    <xf numFmtId="166" fontId="187" fillId="0" borderId="0" xfId="393" applyNumberFormat="1" applyFont="1" applyBorder="1" applyAlignment="1">
      <alignment vertical="center"/>
    </xf>
    <xf numFmtId="49" fontId="192" fillId="0" borderId="43" xfId="393" applyNumberFormat="1" applyFont="1" applyBorder="1" applyAlignment="1">
      <alignment horizontal="left" wrapText="1"/>
    </xf>
    <xf numFmtId="166" fontId="192" fillId="0" borderId="39" xfId="394" applyNumberFormat="1" applyFont="1" applyFill="1" applyBorder="1" applyAlignment="1">
      <alignment vertical="center"/>
    </xf>
    <xf numFmtId="166" fontId="192" fillId="0" borderId="39" xfId="393" applyNumberFormat="1" applyFont="1" applyFill="1" applyBorder="1" applyAlignment="1">
      <alignment vertical="center"/>
    </xf>
    <xf numFmtId="0" fontId="187" fillId="0" borderId="41" xfId="394" applyFont="1" applyFill="1" applyBorder="1" applyAlignment="1">
      <alignment horizontal="left" vertical="center"/>
    </xf>
    <xf numFmtId="260" fontId="187" fillId="0" borderId="38" xfId="319" applyNumberFormat="1" applyFont="1" applyBorder="1" applyAlignment="1">
      <alignment horizontal="right" vertical="center"/>
    </xf>
    <xf numFmtId="0" fontId="189" fillId="0" borderId="0" xfId="390" applyFont="1" applyAlignment="1" applyProtection="1">
      <protection locked="0"/>
    </xf>
    <xf numFmtId="0" fontId="219" fillId="0" borderId="0" xfId="390" applyFont="1" applyBorder="1" applyAlignment="1" applyProtection="1">
      <protection locked="0"/>
    </xf>
    <xf numFmtId="0" fontId="219" fillId="0" borderId="42" xfId="390" applyFont="1" applyBorder="1" applyAlignment="1" applyProtection="1">
      <protection locked="0"/>
    </xf>
    <xf numFmtId="175" fontId="187" fillId="0" borderId="38" xfId="393" applyNumberFormat="1" applyFont="1" applyBorder="1" applyAlignment="1">
      <alignment horizontal="right" vertical="center"/>
    </xf>
    <xf numFmtId="171" fontId="189" fillId="0" borderId="37" xfId="389" applyNumberFormat="1" applyFont="1" applyBorder="1" applyAlignment="1" applyProtection="1">
      <protection locked="0"/>
    </xf>
    <xf numFmtId="171" fontId="189" fillId="0" borderId="37" xfId="389" applyNumberFormat="1" applyFont="1" applyFill="1" applyBorder="1" applyAlignment="1" applyProtection="1">
      <protection locked="0"/>
    </xf>
    <xf numFmtId="0" fontId="189" fillId="0" borderId="45" xfId="390" applyFont="1" applyBorder="1" applyAlignment="1" applyProtection="1">
      <protection locked="0"/>
    </xf>
    <xf numFmtId="171" fontId="189" fillId="0" borderId="36" xfId="389" applyNumberFormat="1" applyFont="1" applyBorder="1" applyAlignment="1" applyProtection="1">
      <protection locked="0"/>
    </xf>
    <xf numFmtId="0" fontId="189" fillId="0" borderId="0" xfId="390" applyFont="1" applyBorder="1" applyAlignment="1" applyProtection="1">
      <protection locked="0"/>
    </xf>
    <xf numFmtId="0" fontId="220" fillId="0" borderId="44" xfId="390" applyFont="1" applyBorder="1" applyAlignment="1" applyProtection="1">
      <alignment horizontal="left" wrapText="1"/>
      <protection locked="0"/>
    </xf>
    <xf numFmtId="171" fontId="220" fillId="0" borderId="38" xfId="389" applyNumberFormat="1" applyFont="1" applyBorder="1" applyAlignment="1" applyProtection="1">
      <protection locked="0"/>
    </xf>
    <xf numFmtId="0" fontId="188" fillId="0" borderId="0" xfId="393" applyFont="1" applyBorder="1" applyAlignment="1">
      <alignment horizontal="left"/>
    </xf>
    <xf numFmtId="171" fontId="187" fillId="29" borderId="39" xfId="394" applyNumberFormat="1" applyFont="1" applyFill="1" applyBorder="1" applyAlignment="1"/>
    <xf numFmtId="171" fontId="187" fillId="29" borderId="37" xfId="394" applyNumberFormat="1" applyFont="1" applyFill="1" applyBorder="1" applyAlignment="1"/>
    <xf numFmtId="171" fontId="187" fillId="29" borderId="38" xfId="394" applyNumberFormat="1" applyFont="1" applyFill="1" applyBorder="1" applyAlignment="1"/>
    <xf numFmtId="0" fontId="187" fillId="0" borderId="13" xfId="393" applyFont="1" applyBorder="1" applyAlignment="1">
      <alignment wrapText="1"/>
    </xf>
    <xf numFmtId="0" fontId="187" fillId="0" borderId="0" xfId="393" applyFont="1" applyBorder="1" applyAlignment="1">
      <alignment wrapText="1"/>
    </xf>
    <xf numFmtId="0" fontId="187" fillId="0" borderId="44" xfId="393" applyFont="1" applyFill="1" applyBorder="1" applyAlignment="1">
      <alignment wrapText="1"/>
    </xf>
    <xf numFmtId="171" fontId="189" fillId="0" borderId="36" xfId="393" applyNumberFormat="1" applyFont="1" applyFill="1" applyBorder="1" applyAlignment="1">
      <alignment vertical="center"/>
    </xf>
    <xf numFmtId="171" fontId="189" fillId="0" borderId="37" xfId="393" applyNumberFormat="1" applyFont="1" applyFill="1" applyBorder="1" applyAlignment="1">
      <alignment vertical="center"/>
    </xf>
    <xf numFmtId="179" fontId="189" fillId="0" borderId="37" xfId="393" applyNumberFormat="1" applyFont="1" applyFill="1" applyBorder="1" applyAlignment="1">
      <alignment vertical="center"/>
    </xf>
    <xf numFmtId="175" fontId="187" fillId="0" borderId="38" xfId="393" quotePrefix="1" applyNumberFormat="1" applyFont="1" applyFill="1" applyBorder="1" applyAlignment="1">
      <alignment horizontal="right" vertical="center"/>
    </xf>
    <xf numFmtId="0" fontId="187" fillId="0" borderId="0" xfId="393" applyFont="1" applyBorder="1" applyAlignment="1">
      <alignment horizontal="left" vertical="center" indent="1"/>
    </xf>
    <xf numFmtId="0" fontId="187" fillId="0" borderId="44" xfId="393" applyFont="1" applyBorder="1" applyAlignment="1">
      <alignment horizontal="left" vertical="center" indent="1"/>
    </xf>
    <xf numFmtId="166" fontId="187" fillId="0" borderId="39" xfId="393" applyNumberFormat="1" applyFont="1" applyBorder="1" applyAlignment="1">
      <alignment vertical="center"/>
    </xf>
    <xf numFmtId="260" fontId="187" fillId="0" borderId="36" xfId="393" applyNumberFormat="1" applyFont="1" applyBorder="1" applyAlignment="1">
      <alignment vertical="center"/>
    </xf>
    <xf numFmtId="0" fontId="187" fillId="0" borderId="0" xfId="393" applyFont="1" applyAlignment="1">
      <alignment vertical="top"/>
    </xf>
    <xf numFmtId="172" fontId="187" fillId="29" borderId="36" xfId="319" quotePrefix="1" applyNumberFormat="1" applyFont="1" applyFill="1" applyBorder="1" applyAlignment="1">
      <alignment horizontal="right"/>
    </xf>
    <xf numFmtId="172" fontId="187" fillId="29" borderId="36" xfId="319" applyNumberFormat="1" applyFont="1" applyFill="1" applyBorder="1" applyAlignment="1">
      <alignment horizontal="right"/>
    </xf>
    <xf numFmtId="171" fontId="190" fillId="29" borderId="37" xfId="319" applyNumberFormat="1" applyFont="1" applyFill="1" applyBorder="1"/>
    <xf numFmtId="171" fontId="190" fillId="0" borderId="37" xfId="319" applyNumberFormat="1" applyFont="1" applyFill="1" applyBorder="1"/>
    <xf numFmtId="171" fontId="190" fillId="29" borderId="38" xfId="319" applyNumberFormat="1" applyFont="1" applyFill="1" applyBorder="1"/>
    <xf numFmtId="171" fontId="183" fillId="29" borderId="39" xfId="319" applyNumberFormat="1" applyFont="1" applyFill="1" applyBorder="1"/>
    <xf numFmtId="171" fontId="190" fillId="29" borderId="37" xfId="319" applyNumberFormat="1" applyFont="1" applyFill="1" applyBorder="1" applyAlignment="1">
      <alignment horizontal="right"/>
    </xf>
    <xf numFmtId="171" fontId="183" fillId="29" borderId="37" xfId="319" applyNumberFormat="1" applyFont="1" applyFill="1" applyBorder="1"/>
    <xf numFmtId="171" fontId="183" fillId="29" borderId="38" xfId="319" applyNumberFormat="1" applyFont="1" applyFill="1" applyBorder="1"/>
    <xf numFmtId="172" fontId="190" fillId="0" borderId="37" xfId="319" applyNumberFormat="1" applyFont="1" applyFill="1" applyBorder="1" applyProtection="1">
      <protection locked="0"/>
    </xf>
    <xf numFmtId="172" fontId="190" fillId="29" borderId="37" xfId="603" applyNumberFormat="1" applyFont="1" applyFill="1" applyBorder="1" applyProtection="1">
      <protection locked="0"/>
    </xf>
    <xf numFmtId="0" fontId="190" fillId="29" borderId="44" xfId="0" applyFont="1" applyFill="1" applyBorder="1" applyAlignment="1" applyProtection="1">
      <alignment wrapText="1"/>
      <protection locked="0"/>
    </xf>
    <xf numFmtId="0" fontId="190" fillId="29" borderId="0" xfId="0" applyFont="1" applyFill="1" applyBorder="1" applyAlignment="1" applyProtection="1">
      <alignment vertical="top" wrapText="1"/>
      <protection locked="0"/>
    </xf>
    <xf numFmtId="173" fontId="187" fillId="0" borderId="39" xfId="393" applyNumberFormat="1" applyFont="1" applyBorder="1" applyAlignment="1">
      <alignment horizontal="right" vertical="center"/>
    </xf>
    <xf numFmtId="0" fontId="187" fillId="0" borderId="40" xfId="393" applyFont="1" applyFill="1" applyBorder="1" applyAlignment="1">
      <alignment horizontal="left" vertical="center" wrapText="1"/>
    </xf>
    <xf numFmtId="166" fontId="187" fillId="0" borderId="36" xfId="394" applyNumberFormat="1" applyFont="1" applyFill="1" applyBorder="1" applyAlignment="1"/>
    <xf numFmtId="0" fontId="187" fillId="0" borderId="43" xfId="393" applyFont="1" applyBorder="1" applyAlignment="1">
      <alignment horizontal="left" vertical="center" wrapText="1"/>
    </xf>
    <xf numFmtId="0" fontId="187" fillId="0" borderId="0" xfId="393" quotePrefix="1" applyFont="1" applyFill="1" applyBorder="1" applyAlignment="1">
      <alignment horizontal="left" vertical="center"/>
    </xf>
    <xf numFmtId="166" fontId="230" fillId="0" borderId="0" xfId="393" applyNumberFormat="1" applyFont="1" applyFill="1" applyBorder="1" applyAlignment="1">
      <alignment vertical="center"/>
    </xf>
    <xf numFmtId="0" fontId="150" fillId="0" borderId="0" xfId="393" applyFont="1" applyFill="1" applyAlignment="1">
      <alignment vertical="center"/>
    </xf>
    <xf numFmtId="172" fontId="187" fillId="29" borderId="38" xfId="319" quotePrefix="1" applyNumberFormat="1" applyFont="1" applyFill="1" applyBorder="1" applyAlignment="1">
      <alignment horizontal="right" vertical="center"/>
    </xf>
    <xf numFmtId="0" fontId="187" fillId="0" borderId="41" xfId="393" applyFont="1" applyBorder="1" applyAlignment="1">
      <alignment vertical="center" wrapText="1"/>
    </xf>
    <xf numFmtId="0" fontId="187" fillId="0" borderId="41" xfId="393" applyFont="1" applyFill="1" applyBorder="1" applyAlignment="1">
      <alignment horizontal="left" vertical="center" indent="1"/>
    </xf>
    <xf numFmtId="257" fontId="221" fillId="0" borderId="37" xfId="362" applyNumberFormat="1" applyFont="1" applyFill="1" applyBorder="1" applyAlignment="1">
      <alignment horizontal="right"/>
    </xf>
    <xf numFmtId="175" fontId="187" fillId="0" borderId="36" xfId="393" applyNumberFormat="1" applyFont="1" applyBorder="1" applyAlignment="1">
      <alignment horizontal="right" vertical="center"/>
    </xf>
    <xf numFmtId="0" fontId="220" fillId="0" borderId="0" xfId="390" applyFont="1" applyBorder="1" applyAlignment="1" applyProtection="1">
      <alignment horizontal="left" wrapText="1"/>
      <protection locked="0"/>
    </xf>
    <xf numFmtId="171" fontId="220" fillId="0" borderId="0" xfId="389" applyNumberFormat="1" applyFont="1" applyBorder="1" applyAlignment="1" applyProtection="1">
      <protection locked="0"/>
    </xf>
    <xf numFmtId="257" fontId="221" fillId="0" borderId="36" xfId="362" applyNumberFormat="1" applyFont="1" applyFill="1" applyBorder="1" applyAlignment="1">
      <alignment horizontal="right"/>
    </xf>
    <xf numFmtId="0" fontId="189" fillId="0" borderId="0" xfId="390" applyFont="1" applyBorder="1" applyAlignment="1" applyProtection="1">
      <alignment horizontal="left" wrapText="1"/>
      <protection locked="0"/>
    </xf>
    <xf numFmtId="0" fontId="189" fillId="0" borderId="41" xfId="393" applyFont="1" applyFill="1" applyBorder="1" applyAlignment="1">
      <alignment horizontal="left" vertical="center" indent="1"/>
    </xf>
    <xf numFmtId="49" fontId="192" fillId="0" borderId="43" xfId="393" applyNumberFormat="1" applyFont="1" applyBorder="1" applyAlignment="1">
      <alignment horizontal="left" vertical="center" wrapText="1"/>
    </xf>
    <xf numFmtId="49" fontId="187" fillId="0" borderId="43" xfId="393" applyNumberFormat="1" applyFont="1" applyBorder="1" applyAlignment="1">
      <alignment horizontal="left" vertical="center" wrapText="1" indent="1"/>
    </xf>
    <xf numFmtId="0" fontId="219" fillId="0" borderId="40" xfId="393" applyFont="1" applyFill="1" applyBorder="1" applyAlignment="1">
      <alignment horizontal="left"/>
    </xf>
    <xf numFmtId="0" fontId="227" fillId="0" borderId="0" xfId="393" applyFont="1" applyFill="1" applyAlignment="1">
      <alignment vertical="top"/>
    </xf>
    <xf numFmtId="0" fontId="178" fillId="0" borderId="0" xfId="393" applyFont="1" applyFill="1" applyAlignment="1">
      <alignment vertical="top"/>
    </xf>
    <xf numFmtId="0" fontId="227" fillId="0" borderId="0" xfId="393" quotePrefix="1" applyFont="1" applyFill="1" applyAlignment="1">
      <alignment vertical="top"/>
    </xf>
    <xf numFmtId="0" fontId="189" fillId="0" borderId="44" xfId="393" applyFont="1" applyFill="1" applyBorder="1" applyAlignment="1">
      <alignment horizontal="left" vertical="center" wrapText="1"/>
    </xf>
    <xf numFmtId="174" fontId="187" fillId="0" borderId="37" xfId="393" applyNumberFormat="1" applyFont="1" applyBorder="1" applyAlignment="1">
      <alignment vertical="center"/>
    </xf>
    <xf numFmtId="174" fontId="187" fillId="0" borderId="37" xfId="393" applyNumberFormat="1" applyFont="1" applyFill="1" applyBorder="1" applyAlignment="1">
      <alignment vertical="center"/>
    </xf>
    <xf numFmtId="174" fontId="187" fillId="0" borderId="38" xfId="393" applyNumberFormat="1" applyFont="1" applyFill="1" applyBorder="1" applyAlignment="1">
      <alignment vertical="center"/>
    </xf>
    <xf numFmtId="256" fontId="25" fillId="0" borderId="0" xfId="389" applyNumberFormat="1" applyFont="1" applyBorder="1" applyAlignment="1">
      <alignment vertical="center"/>
    </xf>
    <xf numFmtId="0" fontId="25" fillId="0" borderId="0" xfId="390" applyFont="1" applyAlignment="1">
      <alignment vertical="center"/>
    </xf>
    <xf numFmtId="0" fontId="25" fillId="0" borderId="0" xfId="0" applyFont="1" applyAlignment="1">
      <alignment vertical="center"/>
    </xf>
    <xf numFmtId="256" fontId="89" fillId="0" borderId="0" xfId="389" applyNumberFormat="1" applyFont="1" applyBorder="1" applyAlignment="1">
      <alignment vertical="center"/>
    </xf>
    <xf numFmtId="0" fontId="89" fillId="0" borderId="0" xfId="390" applyFont="1" applyAlignment="1">
      <alignment vertical="center"/>
    </xf>
    <xf numFmtId="0" fontId="89" fillId="0" borderId="0" xfId="0" applyFont="1" applyAlignment="1">
      <alignment vertical="center"/>
    </xf>
    <xf numFmtId="0" fontId="187" fillId="0" borderId="45" xfId="393" applyFont="1" applyBorder="1" applyAlignment="1">
      <alignment vertical="center" wrapText="1"/>
    </xf>
    <xf numFmtId="171" fontId="187" fillId="29" borderId="36" xfId="394" applyNumberFormat="1" applyFont="1" applyFill="1" applyBorder="1" applyAlignment="1">
      <alignment vertical="center"/>
    </xf>
    <xf numFmtId="171" fontId="187" fillId="29" borderId="36" xfId="393" applyNumberFormat="1" applyFont="1" applyFill="1" applyBorder="1" applyAlignment="1">
      <alignment vertical="center"/>
    </xf>
    <xf numFmtId="260" fontId="183" fillId="0" borderId="39" xfId="393" applyNumberFormat="1" applyFont="1" applyBorder="1" applyAlignment="1">
      <alignment vertical="center"/>
    </xf>
    <xf numFmtId="0" fontId="187" fillId="0" borderId="42" xfId="393" applyFont="1" applyBorder="1" applyAlignment="1">
      <alignment horizontal="left" vertical="center" wrapText="1"/>
    </xf>
    <xf numFmtId="260" fontId="189" fillId="29" borderId="37" xfId="603" applyNumberFormat="1" applyFont="1" applyFill="1" applyBorder="1" applyAlignment="1" applyProtection="1">
      <protection locked="0"/>
    </xf>
    <xf numFmtId="0" fontId="190" fillId="29" borderId="0" xfId="0" applyFont="1" applyFill="1" applyBorder="1" applyAlignment="1"/>
    <xf numFmtId="259" fontId="187" fillId="0" borderId="37" xfId="319" applyNumberFormat="1" applyFont="1" applyFill="1" applyBorder="1" applyAlignment="1" applyProtection="1">
      <protection locked="0"/>
    </xf>
    <xf numFmtId="0" fontId="190" fillId="29" borderId="0" xfId="0" applyFont="1" applyFill="1" applyBorder="1" applyAlignment="1" applyProtection="1">
      <alignment horizontal="left" wrapText="1"/>
      <protection locked="0"/>
    </xf>
    <xf numFmtId="172" fontId="187" fillId="0" borderId="37" xfId="319" applyNumberFormat="1" applyFont="1" applyFill="1" applyBorder="1" applyAlignment="1" applyProtection="1">
      <protection locked="0"/>
    </xf>
    <xf numFmtId="172" fontId="190" fillId="0" borderId="37" xfId="319" applyNumberFormat="1" applyFont="1" applyFill="1" applyBorder="1" applyAlignment="1" applyProtection="1">
      <protection locked="0"/>
    </xf>
    <xf numFmtId="0" fontId="190" fillId="29" borderId="44" xfId="0" applyFont="1" applyFill="1" applyBorder="1" applyAlignment="1" applyProtection="1">
      <protection locked="0"/>
    </xf>
    <xf numFmtId="260" fontId="189" fillId="29" borderId="38" xfId="603" applyNumberFormat="1" applyFont="1" applyFill="1" applyBorder="1" applyAlignment="1" applyProtection="1">
      <protection locked="0"/>
    </xf>
    <xf numFmtId="255" fontId="187" fillId="0" borderId="36" xfId="393" applyNumberFormat="1" applyFont="1" applyBorder="1" applyAlignment="1" applyProtection="1">
      <alignment vertical="center"/>
      <protection locked="0"/>
    </xf>
    <xf numFmtId="255" fontId="192" fillId="0" borderId="39" xfId="393" applyNumberFormat="1" applyFont="1" applyBorder="1" applyAlignment="1" applyProtection="1">
      <alignment vertical="center"/>
      <protection locked="0"/>
    </xf>
    <xf numFmtId="0" fontId="187" fillId="0" borderId="0" xfId="393" applyFont="1" applyFill="1" applyBorder="1" applyAlignment="1">
      <alignment horizontal="left" vertical="center" wrapText="1"/>
    </xf>
    <xf numFmtId="0" fontId="189" fillId="0" borderId="0" xfId="0" applyFont="1" applyBorder="1" applyAlignment="1" applyProtection="1">
      <alignment vertical="center"/>
      <protection locked="0"/>
    </xf>
    <xf numFmtId="174" fontId="187" fillId="0" borderId="36" xfId="393" applyNumberFormat="1" applyFont="1" applyBorder="1" applyAlignment="1">
      <alignment vertical="center"/>
    </xf>
    <xf numFmtId="174" fontId="187" fillId="0" borderId="36" xfId="393" applyNumberFormat="1" applyFont="1" applyFill="1" applyBorder="1" applyAlignment="1">
      <alignment vertical="center"/>
    </xf>
    <xf numFmtId="174" fontId="187" fillId="0" borderId="38" xfId="393" applyNumberFormat="1" applyFont="1" applyBorder="1" applyAlignment="1">
      <alignment vertical="center"/>
    </xf>
    <xf numFmtId="174" fontId="187" fillId="0" borderId="39" xfId="393" applyNumberFormat="1" applyFont="1" applyBorder="1" applyAlignment="1">
      <alignment vertical="center"/>
    </xf>
    <xf numFmtId="0" fontId="189" fillId="0" borderId="44" xfId="0" applyFont="1" applyBorder="1" applyAlignment="1" applyProtection="1">
      <alignment vertical="center"/>
      <protection locked="0"/>
    </xf>
    <xf numFmtId="0" fontId="189" fillId="0" borderId="45" xfId="393" applyFont="1" applyFill="1" applyBorder="1" applyAlignment="1">
      <alignment horizontal="left" vertical="center"/>
    </xf>
    <xf numFmtId="0" fontId="178" fillId="0" borderId="0" xfId="393" applyFont="1" applyFill="1" applyAlignment="1">
      <alignment vertical="center"/>
    </xf>
    <xf numFmtId="0" fontId="235" fillId="0" borderId="0" xfId="393" applyFont="1" applyAlignment="1">
      <alignment vertical="center"/>
    </xf>
    <xf numFmtId="0" fontId="235" fillId="0" borderId="0" xfId="393" applyFont="1" applyFill="1"/>
    <xf numFmtId="0" fontId="6" fillId="0" borderId="0" xfId="630" applyFont="1"/>
    <xf numFmtId="0" fontId="207" fillId="0" borderId="0" xfId="630" applyFont="1" applyAlignment="1">
      <alignment vertical="center"/>
    </xf>
    <xf numFmtId="262" fontId="187" fillId="0" borderId="39" xfId="630" applyNumberFormat="1" applyFont="1" applyBorder="1" applyAlignment="1">
      <alignment vertical="center"/>
    </xf>
    <xf numFmtId="258" fontId="187" fillId="0" borderId="37" xfId="630" applyNumberFormat="1" applyFont="1" applyBorder="1" applyAlignment="1">
      <alignment vertical="center"/>
    </xf>
    <xf numFmtId="258" fontId="187" fillId="0" borderId="36" xfId="630" applyNumberFormat="1" applyFont="1" applyBorder="1" applyAlignment="1">
      <alignment vertical="center"/>
    </xf>
    <xf numFmtId="258" fontId="187" fillId="0" borderId="38" xfId="630" applyNumberFormat="1" applyFont="1" applyBorder="1" applyAlignment="1">
      <alignment vertical="center"/>
    </xf>
    <xf numFmtId="175" fontId="187" fillId="0" borderId="37" xfId="394" applyNumberFormat="1" applyFont="1" applyFill="1" applyBorder="1" applyAlignment="1">
      <alignment horizontal="right" vertical="center"/>
    </xf>
    <xf numFmtId="0" fontId="187" fillId="0" borderId="0" xfId="630" applyFont="1" applyBorder="1" applyAlignment="1">
      <alignment horizontal="left" vertical="center" indent="1"/>
    </xf>
    <xf numFmtId="0" fontId="192" fillId="0" borderId="40" xfId="393" applyFont="1" applyBorder="1" applyAlignment="1">
      <alignment horizontal="left" vertical="center"/>
    </xf>
    <xf numFmtId="166" fontId="189" fillId="0" borderId="38" xfId="389" applyNumberFormat="1" applyFont="1" applyFill="1" applyBorder="1" applyAlignment="1" applyProtection="1">
      <protection locked="0"/>
    </xf>
    <xf numFmtId="171" fontId="189" fillId="0" borderId="36" xfId="389" applyNumberFormat="1" applyFont="1" applyFill="1" applyBorder="1" applyAlignment="1" applyProtection="1">
      <protection locked="0"/>
    </xf>
    <xf numFmtId="171" fontId="220" fillId="0" borderId="38" xfId="389" applyNumberFormat="1" applyFont="1" applyFill="1" applyBorder="1" applyAlignment="1" applyProtection="1">
      <protection locked="0"/>
    </xf>
    <xf numFmtId="171" fontId="189" fillId="0" borderId="38" xfId="389" applyNumberFormat="1" applyFont="1" applyFill="1" applyBorder="1" applyAlignment="1" applyProtection="1">
      <protection locked="0"/>
    </xf>
    <xf numFmtId="166" fontId="189" fillId="0" borderId="38" xfId="389" applyNumberFormat="1" applyFont="1" applyBorder="1" applyAlignment="1" applyProtection="1">
      <protection locked="0"/>
    </xf>
    <xf numFmtId="171" fontId="220" fillId="0" borderId="39" xfId="389" applyNumberFormat="1" applyFont="1" applyFill="1" applyBorder="1" applyAlignment="1" applyProtection="1">
      <protection locked="0"/>
    </xf>
    <xf numFmtId="181" fontId="187" fillId="0" borderId="38" xfId="393" applyNumberFormat="1" applyFont="1" applyBorder="1" applyAlignment="1">
      <alignment vertical="center"/>
    </xf>
    <xf numFmtId="0" fontId="187" fillId="0" borderId="42" xfId="393" applyFont="1" applyFill="1" applyBorder="1" applyAlignment="1">
      <alignment vertical="center"/>
    </xf>
    <xf numFmtId="0" fontId="187" fillId="0" borderId="40" xfId="393" applyFont="1" applyFill="1" applyBorder="1" applyAlignment="1">
      <alignment horizontal="left" vertical="center"/>
    </xf>
    <xf numFmtId="181" fontId="187" fillId="0" borderId="36" xfId="393" quotePrefix="1" applyNumberFormat="1" applyFont="1" applyBorder="1" applyAlignment="1">
      <alignment horizontal="right" vertical="center"/>
    </xf>
    <xf numFmtId="0" fontId="6" fillId="0" borderId="0" xfId="393" applyFont="1"/>
    <xf numFmtId="0" fontId="25" fillId="0" borderId="0" xfId="393" applyFont="1" applyFill="1" applyAlignment="1">
      <alignment vertical="center"/>
    </xf>
    <xf numFmtId="171" fontId="187" fillId="0" borderId="37" xfId="393" applyNumberFormat="1" applyFont="1" applyBorder="1" applyAlignment="1" applyProtection="1">
      <alignment vertical="center"/>
      <protection locked="0"/>
    </xf>
    <xf numFmtId="171" fontId="187" fillId="0" borderId="39" xfId="393" applyNumberFormat="1" applyFont="1" applyFill="1" applyBorder="1" applyAlignment="1" applyProtection="1">
      <alignment vertical="center"/>
      <protection locked="0"/>
    </xf>
    <xf numFmtId="171" fontId="187" fillId="0" borderId="36" xfId="393" applyNumberFormat="1" applyFont="1" applyBorder="1" applyAlignment="1" applyProtection="1">
      <alignment vertical="center"/>
      <protection locked="0"/>
    </xf>
    <xf numFmtId="171" fontId="187" fillId="0" borderId="38" xfId="393" applyNumberFormat="1" applyFont="1" applyBorder="1" applyAlignment="1" applyProtection="1">
      <alignment vertical="center"/>
      <protection locked="0"/>
    </xf>
    <xf numFmtId="171" fontId="187" fillId="0" borderId="37" xfId="393" applyNumberFormat="1" applyFont="1" applyBorder="1" applyAlignment="1" applyProtection="1">
      <protection locked="0"/>
    </xf>
    <xf numFmtId="171" fontId="187" fillId="0" borderId="37" xfId="393" applyNumberFormat="1" applyFont="1" applyFill="1" applyBorder="1" applyAlignment="1" applyProtection="1">
      <protection locked="0"/>
    </xf>
    <xf numFmtId="171" fontId="192" fillId="0" borderId="39" xfId="393" applyNumberFormat="1" applyFont="1" applyBorder="1" applyAlignment="1" applyProtection="1">
      <alignment vertical="center"/>
      <protection locked="0"/>
    </xf>
    <xf numFmtId="166" fontId="21" fillId="0" borderId="0" xfId="0" applyNumberFormat="1" applyFont="1"/>
    <xf numFmtId="0" fontId="231" fillId="0" borderId="40" xfId="375" applyFont="1" applyFill="1" applyBorder="1" applyAlignment="1">
      <alignment horizontal="left" wrapText="1"/>
    </xf>
    <xf numFmtId="0" fontId="231" fillId="0" borderId="41" xfId="375" applyFont="1" applyFill="1" applyBorder="1" applyAlignment="1">
      <alignment horizontal="left" wrapText="1"/>
    </xf>
    <xf numFmtId="0" fontId="229" fillId="0" borderId="43" xfId="375" applyFont="1" applyFill="1" applyBorder="1" applyAlignment="1">
      <alignment horizontal="left"/>
    </xf>
    <xf numFmtId="0" fontId="190" fillId="29" borderId="47" xfId="0" applyFont="1" applyFill="1" applyBorder="1"/>
    <xf numFmtId="260" fontId="183" fillId="0" borderId="0" xfId="393" applyNumberFormat="1" applyFont="1" applyBorder="1" applyAlignment="1"/>
    <xf numFmtId="0" fontId="203" fillId="45" borderId="0" xfId="393" applyFont="1" applyFill="1"/>
    <xf numFmtId="175" fontId="187" fillId="0" borderId="36" xfId="630" applyNumberFormat="1" applyFont="1" applyBorder="1" applyAlignment="1">
      <alignment horizontal="right"/>
    </xf>
    <xf numFmtId="175" fontId="187" fillId="0" borderId="36" xfId="630" applyNumberFormat="1" applyFont="1" applyFill="1" applyBorder="1" applyAlignment="1">
      <alignment horizontal="right"/>
    </xf>
    <xf numFmtId="175" fontId="187" fillId="0" borderId="38" xfId="630" applyNumberFormat="1" applyFont="1" applyFill="1" applyBorder="1" applyAlignment="1">
      <alignment horizontal="right" vertical="center"/>
    </xf>
    <xf numFmtId="264" fontId="189" fillId="0" borderId="37" xfId="393" applyNumberFormat="1" applyFont="1" applyFill="1" applyBorder="1" applyAlignment="1">
      <alignment vertical="center"/>
    </xf>
    <xf numFmtId="264" fontId="189" fillId="0" borderId="39" xfId="393" applyNumberFormat="1" applyFont="1" applyFill="1" applyBorder="1" applyAlignment="1">
      <alignment vertical="center"/>
    </xf>
    <xf numFmtId="264" fontId="189" fillId="0" borderId="36" xfId="393" applyNumberFormat="1" applyFont="1" applyFill="1" applyBorder="1" applyAlignment="1">
      <alignment vertical="center"/>
    </xf>
    <xf numFmtId="264" fontId="220" fillId="0" borderId="39" xfId="393" applyNumberFormat="1" applyFont="1" applyFill="1" applyBorder="1" applyAlignment="1">
      <alignment vertical="center"/>
    </xf>
    <xf numFmtId="264" fontId="187" fillId="0" borderId="36" xfId="393" applyNumberFormat="1" applyFont="1" applyFill="1" applyBorder="1" applyAlignment="1">
      <alignment vertical="center"/>
    </xf>
    <xf numFmtId="264" fontId="187" fillId="0" borderId="36" xfId="393" applyNumberFormat="1" applyFont="1" applyBorder="1" applyAlignment="1">
      <alignment vertical="center"/>
    </xf>
    <xf numFmtId="181" fontId="208" fillId="0" borderId="0" xfId="630" applyNumberFormat="1" applyFont="1" applyAlignment="1">
      <alignment vertical="center"/>
    </xf>
    <xf numFmtId="0" fontId="208" fillId="0" borderId="0" xfId="630" applyFont="1" applyAlignment="1">
      <alignment vertical="center"/>
    </xf>
    <xf numFmtId="260" fontId="187" fillId="0" borderId="37" xfId="393" applyNumberFormat="1" applyFont="1" applyBorder="1" applyAlignment="1">
      <alignment vertical="center"/>
    </xf>
    <xf numFmtId="0" fontId="187" fillId="0" borderId="41" xfId="393" applyFont="1" applyBorder="1" applyAlignment="1">
      <alignment horizontal="left" vertical="center" wrapText="1" indent="1"/>
    </xf>
    <xf numFmtId="0" fontId="6" fillId="0" borderId="0" xfId="631" applyFont="1"/>
    <xf numFmtId="0" fontId="188" fillId="0" borderId="42" xfId="393" applyFont="1" applyFill="1" applyBorder="1" applyAlignment="1">
      <alignment horizontal="left" vertical="center"/>
    </xf>
    <xf numFmtId="0" fontId="190" fillId="0" borderId="0" xfId="0" applyFont="1" applyFill="1" applyBorder="1"/>
    <xf numFmtId="49" fontId="161" fillId="0" borderId="0" xfId="0" applyNumberFormat="1" applyFont="1" applyAlignment="1">
      <alignment horizontal="left"/>
    </xf>
    <xf numFmtId="0" fontId="15" fillId="0" borderId="0" xfId="0" applyFont="1" applyAlignment="1"/>
    <xf numFmtId="0" fontId="150" fillId="0" borderId="0" xfId="630" applyFont="1" applyBorder="1" applyAlignment="1">
      <alignment vertical="center"/>
    </xf>
    <xf numFmtId="0" fontId="38" fillId="0" borderId="0" xfId="630" applyFont="1" applyAlignment="1">
      <alignment vertical="center"/>
    </xf>
    <xf numFmtId="171" fontId="192" fillId="0" borderId="39" xfId="630" applyNumberFormat="1" applyFont="1" applyBorder="1" applyAlignment="1">
      <alignment horizontal="right" vertical="center"/>
    </xf>
    <xf numFmtId="0" fontId="192" fillId="0" borderId="13" xfId="630" applyFont="1" applyBorder="1" applyAlignment="1">
      <alignment horizontal="left" vertical="center"/>
    </xf>
    <xf numFmtId="171" fontId="187" fillId="0" borderId="37" xfId="630" applyNumberFormat="1" applyFont="1" applyBorder="1" applyAlignment="1">
      <alignment horizontal="right" vertical="center"/>
    </xf>
    <xf numFmtId="0" fontId="187" fillId="0" borderId="0" xfId="630" applyFont="1" applyBorder="1" applyAlignment="1">
      <alignment horizontal="left" vertical="center" wrapText="1"/>
    </xf>
    <xf numFmtId="0" fontId="187" fillId="0" borderId="0" xfId="630" quotePrefix="1" applyFont="1" applyBorder="1" applyAlignment="1">
      <alignment horizontal="left" vertical="center" indent="1"/>
    </xf>
    <xf numFmtId="0" fontId="150" fillId="0" borderId="0" xfId="630" applyFont="1" applyAlignment="1">
      <alignment vertical="center"/>
    </xf>
    <xf numFmtId="0" fontId="187" fillId="0" borderId="0" xfId="630" applyFont="1" applyBorder="1" applyAlignment="1">
      <alignment horizontal="left" vertical="center"/>
    </xf>
    <xf numFmtId="171" fontId="187" fillId="0" borderId="37" xfId="630" applyNumberFormat="1" applyFont="1" applyBorder="1" applyAlignment="1">
      <alignment horizontal="right"/>
    </xf>
    <xf numFmtId="171" fontId="187" fillId="0" borderId="36" xfId="630" applyNumberFormat="1" applyFont="1" applyBorder="1" applyAlignment="1">
      <alignment horizontal="right" vertical="center"/>
    </xf>
    <xf numFmtId="0" fontId="187" fillId="0" borderId="45" xfId="630" applyFont="1" applyBorder="1" applyAlignment="1">
      <alignment horizontal="left" vertical="center"/>
    </xf>
    <xf numFmtId="175" fontId="187" fillId="0" borderId="37" xfId="630" applyNumberFormat="1" applyFont="1" applyBorder="1" applyAlignment="1">
      <alignment horizontal="right" vertical="center"/>
    </xf>
    <xf numFmtId="0" fontId="188" fillId="0" borderId="0" xfId="630" applyFont="1" applyBorder="1" applyAlignment="1">
      <alignment horizontal="left" vertical="center"/>
    </xf>
    <xf numFmtId="0" fontId="6" fillId="0" borderId="0" xfId="630" applyFont="1" applyAlignment="1">
      <alignment vertical="center"/>
    </xf>
    <xf numFmtId="0" fontId="187" fillId="0" borderId="0" xfId="630" applyFont="1" applyAlignment="1">
      <alignment vertical="center"/>
    </xf>
    <xf numFmtId="0" fontId="178" fillId="0" borderId="0" xfId="630" applyFont="1" applyFill="1"/>
    <xf numFmtId="0" fontId="178" fillId="0" borderId="0" xfId="630" applyFont="1" applyFill="1" applyAlignment="1">
      <alignment vertical="top"/>
    </xf>
    <xf numFmtId="0" fontId="227" fillId="0" borderId="0" xfId="630" applyFont="1" applyFill="1" applyAlignment="1">
      <alignment vertical="top"/>
    </xf>
    <xf numFmtId="0" fontId="190" fillId="0" borderId="0" xfId="0" applyFont="1" applyFill="1" applyBorder="1" applyAlignment="1" applyProtection="1">
      <alignment wrapText="1"/>
      <protection locked="0"/>
    </xf>
    <xf numFmtId="166" fontId="189" fillId="0" borderId="39" xfId="394" applyNumberFormat="1" applyFont="1" applyBorder="1" applyAlignment="1" applyProtection="1">
      <alignment vertical="center"/>
      <protection locked="0"/>
    </xf>
    <xf numFmtId="0" fontId="0" fillId="0" borderId="45" xfId="0" applyBorder="1"/>
    <xf numFmtId="258" fontId="187" fillId="0" borderId="37" xfId="393" applyNumberFormat="1" applyFont="1" applyBorder="1" applyAlignment="1">
      <alignment vertical="center"/>
    </xf>
    <xf numFmtId="49" fontId="0" fillId="0" borderId="45" xfId="0" applyNumberFormat="1" applyBorder="1"/>
    <xf numFmtId="0" fontId="192" fillId="0" borderId="43" xfId="393" applyFont="1" applyBorder="1" applyAlignment="1">
      <alignment horizontal="left" wrapText="1"/>
    </xf>
    <xf numFmtId="166" fontId="220" fillId="0" borderId="39" xfId="393" applyNumberFormat="1" applyFont="1" applyFill="1" applyBorder="1" applyAlignment="1"/>
    <xf numFmtId="0" fontId="235" fillId="0" borderId="0" xfId="393" applyFont="1" applyBorder="1" applyAlignment="1">
      <alignment horizontal="left" vertical="center"/>
    </xf>
    <xf numFmtId="0" fontId="229" fillId="0" borderId="13" xfId="631" applyFont="1" applyBorder="1" applyAlignment="1">
      <alignment vertical="center"/>
    </xf>
    <xf numFmtId="0" fontId="6" fillId="0" borderId="0" xfId="631" applyFont="1" applyAlignment="1">
      <alignment vertical="center"/>
    </xf>
    <xf numFmtId="0" fontId="6" fillId="0" borderId="0" xfId="630" applyFont="1" applyBorder="1"/>
    <xf numFmtId="0" fontId="32" fillId="0" borderId="0" xfId="630" applyFont="1" applyAlignment="1">
      <alignment vertical="top" wrapText="1"/>
    </xf>
    <xf numFmtId="0" fontId="189" fillId="0" borderId="0" xfId="630" applyFont="1" applyBorder="1" applyAlignment="1">
      <alignment vertical="center"/>
    </xf>
    <xf numFmtId="171" fontId="187" fillId="0" borderId="0" xfId="630" applyNumberFormat="1" applyFont="1" applyFill="1" applyBorder="1" applyAlignment="1">
      <alignment horizontal="right"/>
    </xf>
    <xf numFmtId="0" fontId="187" fillId="0" borderId="0" xfId="630" applyFont="1" applyBorder="1" applyAlignment="1">
      <alignment horizontal="left"/>
    </xf>
    <xf numFmtId="0" fontId="150" fillId="0" borderId="0" xfId="630" applyFont="1" applyFill="1" applyBorder="1" applyAlignment="1">
      <alignment vertical="center"/>
    </xf>
    <xf numFmtId="171" fontId="187" fillId="0" borderId="38" xfId="630" applyNumberFormat="1" applyFont="1" applyBorder="1" applyAlignment="1">
      <alignment horizontal="right" vertical="center"/>
    </xf>
    <xf numFmtId="0" fontId="187" fillId="0" borderId="44" xfId="630" applyFont="1" applyBorder="1" applyAlignment="1">
      <alignment horizontal="left" vertical="center"/>
    </xf>
    <xf numFmtId="0" fontId="6" fillId="0" borderId="0" xfId="393" applyFont="1" applyFill="1"/>
    <xf numFmtId="171" fontId="192" fillId="0" borderId="39" xfId="630" applyNumberFormat="1" applyFont="1" applyFill="1" applyBorder="1" applyAlignment="1">
      <alignment horizontal="right" vertical="center"/>
    </xf>
    <xf numFmtId="0" fontId="203" fillId="0" borderId="0" xfId="393" applyFont="1" applyFill="1"/>
    <xf numFmtId="0" fontId="216" fillId="0" borderId="0" xfId="630" applyFont="1" applyFill="1" applyAlignment="1"/>
    <xf numFmtId="49" fontId="25" fillId="0" borderId="0" xfId="644" applyNumberFormat="1" applyFont="1" applyAlignment="1">
      <alignment horizontal="left" vertical="center"/>
    </xf>
    <xf numFmtId="49" fontId="25" fillId="0" borderId="0" xfId="644" applyNumberFormat="1" applyFont="1" applyAlignment="1">
      <alignment vertical="center"/>
    </xf>
    <xf numFmtId="0" fontId="25" fillId="0" borderId="0" xfId="644" applyFont="1" applyAlignment="1">
      <alignment vertical="center"/>
    </xf>
    <xf numFmtId="0" fontId="15" fillId="0" borderId="0" xfId="644" applyFont="1"/>
    <xf numFmtId="0" fontId="15" fillId="0" borderId="49" xfId="644" applyFont="1" applyBorder="1"/>
    <xf numFmtId="49" fontId="205" fillId="0" borderId="49" xfId="644" applyNumberFormat="1" applyFont="1" applyBorder="1" applyAlignment="1">
      <alignment vertical="center"/>
    </xf>
    <xf numFmtId="0" fontId="243" fillId="0" borderId="49" xfId="644" applyFont="1" applyBorder="1" applyAlignment="1">
      <alignment vertical="center"/>
    </xf>
    <xf numFmtId="0" fontId="244" fillId="0" borderId="0" xfId="393" applyFont="1"/>
    <xf numFmtId="0" fontId="245" fillId="0" borderId="0" xfId="393" applyFont="1"/>
    <xf numFmtId="0" fontId="6" fillId="0" borderId="0" xfId="644"/>
    <xf numFmtId="0" fontId="6" fillId="0" borderId="49" xfId="644" applyBorder="1"/>
    <xf numFmtId="0" fontId="6" fillId="0" borderId="0" xfId="644" applyBorder="1"/>
    <xf numFmtId="0" fontId="0" fillId="0" borderId="0" xfId="0" applyBorder="1"/>
    <xf numFmtId="0" fontId="6" fillId="0" borderId="51" xfId="644" applyBorder="1"/>
    <xf numFmtId="49" fontId="6" fillId="0" borderId="51" xfId="644" applyNumberFormat="1" applyBorder="1"/>
    <xf numFmtId="0" fontId="226" fillId="0" borderId="51" xfId="1333" applyFont="1" applyBorder="1" applyAlignment="1" applyProtection="1">
      <alignment horizontal="left" vertical="top"/>
    </xf>
    <xf numFmtId="0" fontId="21" fillId="0" borderId="51" xfId="393" applyFont="1" applyBorder="1"/>
    <xf numFmtId="166" fontId="150" fillId="0" borderId="0" xfId="393" applyNumberFormat="1" applyFont="1" applyAlignment="1">
      <alignment vertical="center"/>
    </xf>
    <xf numFmtId="3" fontId="150" fillId="0" borderId="0" xfId="393" applyNumberFormat="1" applyFont="1" applyAlignment="1">
      <alignment vertical="center"/>
    </xf>
    <xf numFmtId="166" fontId="187" fillId="0" borderId="36" xfId="630" applyNumberFormat="1" applyFont="1" applyFill="1" applyBorder="1" applyAlignment="1">
      <alignment vertical="center"/>
    </xf>
    <xf numFmtId="166" fontId="187" fillId="0" borderId="38" xfId="630" applyNumberFormat="1" applyFont="1" applyFill="1" applyBorder="1" applyAlignment="1">
      <alignment vertical="center"/>
    </xf>
    <xf numFmtId="166" fontId="187" fillId="0" borderId="37" xfId="630" applyNumberFormat="1" applyFont="1" applyFill="1" applyBorder="1" applyAlignment="1">
      <alignment vertical="center"/>
    </xf>
    <xf numFmtId="166" fontId="192" fillId="0" borderId="39" xfId="630" applyNumberFormat="1" applyFont="1" applyFill="1" applyBorder="1" applyAlignment="1">
      <alignment wrapText="1"/>
    </xf>
    <xf numFmtId="166" fontId="187" fillId="0" borderId="36" xfId="630" applyNumberFormat="1" applyFont="1" applyFill="1" applyBorder="1" applyAlignment="1"/>
    <xf numFmtId="166" fontId="192" fillId="0" borderId="39" xfId="630" applyNumberFormat="1" applyFont="1" applyFill="1" applyBorder="1" applyAlignment="1">
      <alignment vertical="center"/>
    </xf>
    <xf numFmtId="0" fontId="187" fillId="0" borderId="41" xfId="630" applyFont="1" applyFill="1" applyBorder="1" applyAlignment="1">
      <alignment horizontal="left" vertical="center"/>
    </xf>
    <xf numFmtId="171" fontId="189" fillId="0" borderId="38" xfId="389" applyNumberFormat="1" applyFont="1" applyBorder="1" applyAlignment="1" applyProtection="1">
      <protection locked="0"/>
    </xf>
    <xf numFmtId="171" fontId="220" fillId="0" borderId="39" xfId="389" applyNumberFormat="1" applyFont="1" applyBorder="1" applyAlignment="1" applyProtection="1">
      <protection locked="0"/>
    </xf>
    <xf numFmtId="0" fontId="203" fillId="0" borderId="0" xfId="393" applyFont="1" applyFill="1" applyAlignment="1">
      <alignment vertical="center"/>
    </xf>
    <xf numFmtId="0" fontId="32" fillId="0" borderId="0" xfId="0" applyFont="1" applyAlignment="1">
      <alignment vertical="top"/>
    </xf>
    <xf numFmtId="0" fontId="182" fillId="0" borderId="0" xfId="393" applyFont="1" applyBorder="1" applyAlignment="1" applyProtection="1">
      <alignment horizontal="left"/>
      <protection locked="0"/>
    </xf>
    <xf numFmtId="0" fontId="226" fillId="0" borderId="52" xfId="1333" applyFont="1" applyBorder="1" applyAlignment="1" applyProtection="1">
      <alignment horizontal="left" vertical="top"/>
    </xf>
    <xf numFmtId="0" fontId="187" fillId="0" borderId="52" xfId="393" applyFont="1" applyFill="1" applyBorder="1" applyAlignment="1" applyProtection="1">
      <alignment horizontal="left" vertical="center"/>
      <protection locked="0"/>
    </xf>
    <xf numFmtId="0" fontId="187" fillId="0" borderId="52" xfId="393" applyFont="1" applyBorder="1" applyAlignment="1" applyProtection="1">
      <alignment horizontal="left" vertical="center"/>
      <protection locked="0"/>
    </xf>
    <xf numFmtId="0" fontId="187" fillId="29" borderId="52" xfId="0" applyFont="1" applyFill="1" applyBorder="1"/>
    <xf numFmtId="0" fontId="192" fillId="29" borderId="52" xfId="0" applyFont="1" applyFill="1" applyBorder="1"/>
    <xf numFmtId="0" fontId="187" fillId="0" borderId="42" xfId="393" applyFont="1" applyBorder="1" applyAlignment="1" applyProtection="1">
      <alignment horizontal="left" vertical="center"/>
      <protection locked="0"/>
    </xf>
    <xf numFmtId="0" fontId="187" fillId="0" borderId="52" xfId="393" applyFont="1" applyBorder="1" applyAlignment="1" applyProtection="1">
      <alignment vertical="center"/>
      <protection locked="0"/>
    </xf>
    <xf numFmtId="0" fontId="187" fillId="0" borderId="40" xfId="393" applyFont="1" applyBorder="1" applyAlignment="1" applyProtection="1">
      <alignment vertical="center"/>
      <protection locked="0"/>
    </xf>
    <xf numFmtId="0" fontId="187" fillId="0" borderId="44" xfId="393" applyFont="1" applyBorder="1" applyAlignment="1" applyProtection="1">
      <alignment vertical="center"/>
      <protection locked="0"/>
    </xf>
    <xf numFmtId="0" fontId="187" fillId="0" borderId="42" xfId="393" applyFont="1" applyBorder="1" applyAlignment="1" applyProtection="1">
      <alignment vertical="center"/>
      <protection locked="0"/>
    </xf>
    <xf numFmtId="0" fontId="21" fillId="0" borderId="52" xfId="393" applyFont="1" applyBorder="1"/>
    <xf numFmtId="0" fontId="32" fillId="0" borderId="0" xfId="0" applyFont="1" applyAlignment="1">
      <alignment vertical="top"/>
    </xf>
    <xf numFmtId="0" fontId="226" fillId="0" borderId="0" xfId="1333" applyFont="1" applyBorder="1" applyAlignment="1" applyProtection="1">
      <alignment horizontal="left" vertical="top"/>
    </xf>
    <xf numFmtId="46" fontId="187" fillId="0" borderId="44" xfId="394" quotePrefix="1" applyNumberFormat="1" applyFont="1" applyFill="1" applyBorder="1" applyAlignment="1">
      <alignment vertical="center" wrapText="1"/>
    </xf>
    <xf numFmtId="260" fontId="184" fillId="0" borderId="37" xfId="434" applyNumberFormat="1" applyFont="1" applyBorder="1" applyAlignment="1">
      <alignment vertical="center"/>
    </xf>
    <xf numFmtId="260" fontId="184" fillId="0" borderId="38" xfId="434" applyNumberFormat="1" applyFont="1" applyBorder="1" applyAlignment="1">
      <alignment vertical="center"/>
    </xf>
    <xf numFmtId="260" fontId="184" fillId="0" borderId="36" xfId="393" applyNumberFormat="1" applyFont="1" applyBorder="1" applyAlignment="1">
      <alignment vertical="center"/>
    </xf>
    <xf numFmtId="166" fontId="184" fillId="0" borderId="40" xfId="393" applyNumberFormat="1" applyFont="1" applyBorder="1" applyAlignment="1">
      <alignment vertical="center"/>
    </xf>
    <xf numFmtId="166" fontId="184" fillId="0" borderId="41" xfId="393" applyNumberFormat="1" applyFont="1" applyBorder="1" applyAlignment="1">
      <alignment vertical="center"/>
    </xf>
    <xf numFmtId="166" fontId="184" fillId="0" borderId="43" xfId="393" applyNumberFormat="1" applyFont="1" applyBorder="1" applyAlignment="1">
      <alignment vertical="center"/>
    </xf>
    <xf numFmtId="174" fontId="184" fillId="0" borderId="41" xfId="393" applyNumberFormat="1" applyFont="1" applyBorder="1" applyAlignment="1">
      <alignment vertical="center"/>
    </xf>
    <xf numFmtId="174" fontId="184" fillId="0" borderId="40" xfId="393" applyNumberFormat="1" applyFont="1" applyBorder="1" applyAlignment="1">
      <alignment vertical="center"/>
    </xf>
    <xf numFmtId="171" fontId="184" fillId="0" borderId="41" xfId="393" applyNumberFormat="1" applyFont="1" applyBorder="1" applyAlignment="1">
      <alignment vertical="center"/>
    </xf>
    <xf numFmtId="174" fontId="184" fillId="0" borderId="41" xfId="393" applyNumberFormat="1" applyFont="1" applyBorder="1" applyAlignment="1"/>
    <xf numFmtId="41" fontId="184" fillId="0" borderId="42" xfId="393" applyNumberFormat="1" applyFont="1" applyBorder="1" applyAlignment="1">
      <alignment vertical="center"/>
    </xf>
    <xf numFmtId="174" fontId="184" fillId="0" borderId="42" xfId="393" applyNumberFormat="1" applyFont="1" applyBorder="1" applyAlignment="1">
      <alignment vertical="center"/>
    </xf>
    <xf numFmtId="166" fontId="184" fillId="0" borderId="42" xfId="393" applyNumberFormat="1" applyFont="1" applyBorder="1" applyAlignment="1"/>
    <xf numFmtId="264" fontId="184" fillId="0" borderId="36" xfId="393" applyNumberFormat="1" applyFont="1" applyBorder="1" applyAlignment="1"/>
    <xf numFmtId="264" fontId="184" fillId="0" borderId="41" xfId="393" applyNumberFormat="1" applyFont="1" applyBorder="1" applyAlignment="1"/>
    <xf numFmtId="264" fontId="184" fillId="0" borderId="37" xfId="393" applyNumberFormat="1" applyFont="1" applyBorder="1" applyAlignment="1"/>
    <xf numFmtId="264" fontId="184" fillId="0" borderId="38" xfId="393" applyNumberFormat="1" applyFont="1" applyBorder="1" applyAlignment="1"/>
    <xf numFmtId="264" fontId="184" fillId="0" borderId="42" xfId="393" applyNumberFormat="1" applyFont="1" applyBorder="1" applyAlignment="1"/>
    <xf numFmtId="0" fontId="242" fillId="0" borderId="13" xfId="0" applyFont="1" applyBorder="1" applyAlignment="1">
      <alignment vertical="center"/>
    </xf>
    <xf numFmtId="49" fontId="25" fillId="0" borderId="0" xfId="0" applyNumberFormat="1" applyFont="1" applyAlignment="1">
      <alignment vertical="center" wrapText="1"/>
    </xf>
    <xf numFmtId="0" fontId="242" fillId="0" borderId="13" xfId="0" applyFont="1" applyBorder="1" applyAlignment="1">
      <alignment horizontal="left" vertical="center"/>
    </xf>
    <xf numFmtId="46" fontId="187" fillId="0" borderId="0" xfId="394" quotePrefix="1" applyNumberFormat="1" applyFont="1" applyFill="1" applyBorder="1" applyAlignment="1">
      <alignment horizontal="left" wrapText="1"/>
    </xf>
    <xf numFmtId="0" fontId="226" fillId="0" borderId="54" xfId="1333" applyFont="1" applyBorder="1" applyAlignment="1" applyProtection="1">
      <alignment horizontal="left" vertical="top"/>
    </xf>
    <xf numFmtId="0" fontId="21" fillId="0" borderId="54" xfId="393" applyFont="1" applyBorder="1"/>
    <xf numFmtId="175" fontId="187" fillId="0" borderId="39" xfId="393" applyNumberFormat="1" applyFont="1" applyFill="1" applyBorder="1" applyAlignment="1">
      <alignment horizontal="right" vertical="center"/>
    </xf>
    <xf numFmtId="0" fontId="32" fillId="0" borderId="0" xfId="0" applyFont="1" applyAlignment="1">
      <alignment vertical="top"/>
    </xf>
    <xf numFmtId="0" fontId="226" fillId="0" borderId="55" xfId="1333" applyFont="1" applyBorder="1" applyAlignment="1" applyProtection="1">
      <alignment horizontal="left" vertical="top"/>
    </xf>
    <xf numFmtId="0" fontId="21" fillId="0" borderId="55" xfId="393" applyFont="1" applyBorder="1"/>
    <xf numFmtId="0" fontId="6" fillId="0" borderId="0" xfId="0" applyFont="1" applyAlignment="1">
      <alignment vertical="center"/>
    </xf>
    <xf numFmtId="260" fontId="189" fillId="29" borderId="38" xfId="603" applyNumberFormat="1" applyFont="1" applyFill="1" applyBorder="1" applyProtection="1">
      <protection locked="0"/>
    </xf>
    <xf numFmtId="0" fontId="6" fillId="0" borderId="0" xfId="644" applyFont="1" applyAlignment="1">
      <alignment horizontal="center" vertical="center"/>
    </xf>
    <xf numFmtId="175" fontId="187" fillId="46" borderId="36" xfId="393" applyNumberFormat="1" applyFont="1" applyFill="1" applyBorder="1" applyAlignment="1">
      <alignment horizontal="right" vertical="center"/>
    </xf>
    <xf numFmtId="175" fontId="187" fillId="46" borderId="38" xfId="393" applyNumberFormat="1" applyFont="1" applyFill="1" applyBorder="1" applyAlignment="1">
      <alignment horizontal="right" vertical="center"/>
    </xf>
    <xf numFmtId="171" fontId="189" fillId="46" borderId="37" xfId="389" applyNumberFormat="1" applyFont="1" applyFill="1" applyBorder="1" applyAlignment="1" applyProtection="1">
      <protection locked="0"/>
    </xf>
    <xf numFmtId="171" fontId="189" fillId="46" borderId="36" xfId="389" applyNumberFormat="1" applyFont="1" applyFill="1" applyBorder="1" applyAlignment="1" applyProtection="1">
      <protection locked="0"/>
    </xf>
    <xf numFmtId="166" fontId="189" fillId="46" borderId="38" xfId="389" applyNumberFormat="1" applyFont="1" applyFill="1" applyBorder="1" applyAlignment="1" applyProtection="1">
      <protection locked="0"/>
    </xf>
    <xf numFmtId="171" fontId="220" fillId="46" borderId="38" xfId="389" applyNumberFormat="1" applyFont="1" applyFill="1" applyBorder="1" applyAlignment="1" applyProtection="1">
      <protection locked="0"/>
    </xf>
    <xf numFmtId="171" fontId="189" fillId="46" borderId="38" xfId="389" applyNumberFormat="1" applyFont="1" applyFill="1" applyBorder="1" applyAlignment="1" applyProtection="1">
      <protection locked="0"/>
    </xf>
    <xf numFmtId="0" fontId="32" fillId="0" borderId="0" xfId="0" applyFont="1" applyFill="1" applyProtection="1"/>
    <xf numFmtId="0" fontId="32" fillId="0" borderId="0" xfId="0" applyFont="1" applyFill="1"/>
    <xf numFmtId="0" fontId="235" fillId="0" borderId="0" xfId="393" applyFont="1" applyAlignment="1"/>
    <xf numFmtId="0" fontId="187" fillId="0" borderId="56" xfId="393" applyFont="1" applyBorder="1" applyAlignment="1">
      <alignment horizontal="left" vertical="center"/>
    </xf>
    <xf numFmtId="166" fontId="184" fillId="0" borderId="56" xfId="393" applyNumberFormat="1" applyFont="1" applyBorder="1" applyAlignment="1">
      <alignment vertical="center"/>
    </xf>
    <xf numFmtId="260" fontId="184" fillId="0" borderId="0" xfId="434" applyNumberFormat="1" applyFont="1" applyBorder="1" applyAlignment="1">
      <alignment vertical="center"/>
    </xf>
    <xf numFmtId="261" fontId="187" fillId="0" borderId="0" xfId="394" applyNumberFormat="1" applyFont="1" applyBorder="1" applyAlignment="1">
      <alignment vertical="center"/>
    </xf>
    <xf numFmtId="261" fontId="187" fillId="0" borderId="0" xfId="394" applyNumberFormat="1" applyFont="1" applyFill="1" applyBorder="1" applyAlignment="1">
      <alignment vertical="center"/>
    </xf>
    <xf numFmtId="0" fontId="188" fillId="0" borderId="42" xfId="393" applyFont="1" applyBorder="1" applyAlignment="1">
      <alignment horizontal="left" vertical="center"/>
    </xf>
    <xf numFmtId="259" fontId="187" fillId="0" borderId="37" xfId="319" applyNumberFormat="1" applyFont="1" applyFill="1" applyBorder="1" applyAlignment="1" applyProtection="1">
      <alignment horizontal="right" vertical="center"/>
      <protection locked="0"/>
    </xf>
    <xf numFmtId="259" fontId="187" fillId="0" borderId="37" xfId="319" applyNumberFormat="1" applyFont="1" applyFill="1" applyBorder="1" applyAlignment="1" applyProtection="1">
      <alignment vertical="center"/>
      <protection locked="0"/>
    </xf>
    <xf numFmtId="172" fontId="187" fillId="0" borderId="37" xfId="319" applyNumberFormat="1" applyFont="1" applyFill="1" applyBorder="1" applyAlignment="1" applyProtection="1">
      <alignment vertical="center"/>
      <protection locked="0"/>
    </xf>
    <xf numFmtId="260" fontId="189" fillId="29" borderId="37" xfId="603" applyNumberFormat="1" applyFont="1" applyFill="1" applyBorder="1" applyAlignment="1" applyProtection="1">
      <alignment vertical="center"/>
      <protection locked="0"/>
    </xf>
    <xf numFmtId="49" fontId="161" fillId="0" borderId="0" xfId="0" applyNumberFormat="1" applyFont="1" applyAlignment="1">
      <alignment horizontal="left" vertical="center"/>
    </xf>
    <xf numFmtId="49" fontId="161" fillId="0" borderId="0" xfId="0" applyNumberFormat="1" applyFont="1" applyFill="1" applyAlignment="1">
      <alignment horizontal="left"/>
    </xf>
    <xf numFmtId="0" fontId="15" fillId="0" borderId="0" xfId="0" applyFont="1" applyFill="1" applyAlignment="1"/>
    <xf numFmtId="0" fontId="0" fillId="0" borderId="0" xfId="0" applyAlignment="1"/>
    <xf numFmtId="49" fontId="161" fillId="0" borderId="0" xfId="0" applyNumberFormat="1" applyFont="1" applyFill="1" applyAlignment="1">
      <alignment horizontal="left" vertical="center"/>
    </xf>
    <xf numFmtId="0" fontId="15" fillId="0" borderId="0" xfId="0" applyFont="1" applyFill="1" applyAlignment="1">
      <alignment horizontal="right" vertical="center"/>
    </xf>
    <xf numFmtId="0" fontId="0" fillId="0" borderId="0" xfId="0" applyFill="1" applyAlignment="1">
      <alignment vertical="center"/>
    </xf>
    <xf numFmtId="0" fontId="246" fillId="0" borderId="0" xfId="0" applyFont="1" applyFill="1" applyAlignment="1">
      <alignment horizontal="left" vertical="center" indent="1"/>
    </xf>
    <xf numFmtId="0" fontId="6" fillId="0" borderId="0" xfId="0" applyFont="1" applyFill="1" applyAlignment="1">
      <alignment vertical="center"/>
    </xf>
    <xf numFmtId="0" fontId="226" fillId="0" borderId="56" xfId="1333" applyFont="1" applyBorder="1" applyAlignment="1" applyProtection="1">
      <alignment horizontal="left" vertical="top"/>
    </xf>
    <xf numFmtId="0" fontId="6" fillId="0" borderId="56" xfId="630" applyFont="1" applyBorder="1"/>
    <xf numFmtId="0" fontId="227" fillId="0" borderId="0" xfId="630" applyFont="1" applyFill="1"/>
    <xf numFmtId="0" fontId="247" fillId="0" borderId="0" xfId="393" applyFont="1" applyAlignment="1">
      <alignment vertical="center"/>
    </xf>
    <xf numFmtId="0" fontId="178" fillId="0" borderId="0" xfId="393" applyFont="1" applyFill="1" applyBorder="1"/>
    <xf numFmtId="0" fontId="25" fillId="0" borderId="0" xfId="393" applyFont="1"/>
    <xf numFmtId="175" fontId="202" fillId="0" borderId="37" xfId="393" applyNumberFormat="1" applyFont="1" applyBorder="1" applyAlignment="1">
      <alignment horizontal="right" vertical="center"/>
    </xf>
    <xf numFmtId="2" fontId="202" fillId="0" borderId="41" xfId="393" applyNumberFormat="1" applyFont="1" applyFill="1" applyBorder="1" applyAlignment="1">
      <alignment horizontal="left" vertical="center" indent="1"/>
    </xf>
    <xf numFmtId="166" fontId="202" fillId="0" borderId="36" xfId="393" applyNumberFormat="1" applyFont="1" applyFill="1" applyBorder="1" applyAlignment="1">
      <alignment vertical="center"/>
    </xf>
    <xf numFmtId="166" fontId="202" fillId="0" borderId="37" xfId="393" applyNumberFormat="1" applyFont="1" applyFill="1" applyBorder="1" applyAlignment="1">
      <alignment vertical="center"/>
    </xf>
    <xf numFmtId="2" fontId="202" fillId="0" borderId="42" xfId="393" applyNumberFormat="1" applyFont="1" applyFill="1" applyBorder="1" applyAlignment="1">
      <alignment horizontal="left" vertical="center" indent="1"/>
    </xf>
    <xf numFmtId="166" fontId="202" fillId="0" borderId="38" xfId="393" applyNumberFormat="1" applyFont="1" applyFill="1" applyBorder="1" applyAlignment="1">
      <alignment vertical="center"/>
    </xf>
    <xf numFmtId="2" fontId="202" fillId="0" borderId="0" xfId="393" applyNumberFormat="1" applyFont="1" applyFill="1" applyBorder="1" applyAlignment="1">
      <alignment horizontal="left" vertical="center" indent="1"/>
    </xf>
    <xf numFmtId="2" fontId="202" fillId="0" borderId="0" xfId="393" applyNumberFormat="1" applyFont="1" applyAlignment="1">
      <alignment horizontal="left"/>
    </xf>
    <xf numFmtId="2" fontId="202" fillId="0" borderId="0" xfId="393" applyNumberFormat="1" applyFont="1" applyAlignment="1">
      <alignment horizontal="left" vertical="center"/>
    </xf>
    <xf numFmtId="37" fontId="202" fillId="0" borderId="0" xfId="393" applyNumberFormat="1" applyFont="1" applyAlignment="1">
      <alignment horizontal="right" vertical="center"/>
    </xf>
    <xf numFmtId="0" fontId="190" fillId="0" borderId="0" xfId="393" applyFont="1" applyAlignment="1">
      <alignment vertical="center"/>
    </xf>
    <xf numFmtId="0" fontId="180" fillId="0" borderId="44" xfId="393" applyFont="1" applyBorder="1" applyAlignment="1">
      <alignment horizontal="left" vertical="center"/>
    </xf>
    <xf numFmtId="49" fontId="190" fillId="0" borderId="38" xfId="393" applyNumberFormat="1" applyFont="1" applyFill="1" applyBorder="1" applyAlignment="1">
      <alignment horizontal="right" vertical="center"/>
    </xf>
    <xf numFmtId="0" fontId="190" fillId="0" borderId="0" xfId="393" applyFont="1" applyBorder="1" applyAlignment="1">
      <alignment vertical="center"/>
    </xf>
    <xf numFmtId="0" fontId="190" fillId="0" borderId="56" xfId="393" applyFont="1" applyBorder="1" applyAlignment="1">
      <alignment horizontal="left" wrapText="1"/>
    </xf>
    <xf numFmtId="171" fontId="184" fillId="29" borderId="36" xfId="393" applyNumberFormat="1" applyFont="1" applyFill="1" applyBorder="1" applyAlignment="1"/>
    <xf numFmtId="0" fontId="190" fillId="0" borderId="44" xfId="393" applyFont="1" applyBorder="1" applyAlignment="1">
      <alignment horizontal="left"/>
    </xf>
    <xf numFmtId="171" fontId="184" fillId="29" borderId="38" xfId="393" applyNumberFormat="1" applyFont="1" applyFill="1" applyBorder="1" applyAlignment="1"/>
    <xf numFmtId="0" fontId="190" fillId="0" borderId="56" xfId="393" applyFont="1" applyBorder="1" applyAlignment="1">
      <alignment horizontal="left"/>
    </xf>
    <xf numFmtId="0" fontId="190" fillId="0" borderId="13" xfId="393" applyFont="1" applyBorder="1" applyAlignment="1">
      <alignment horizontal="left"/>
    </xf>
    <xf numFmtId="171" fontId="184" fillId="29" borderId="39" xfId="393" applyNumberFormat="1" applyFont="1" applyFill="1" applyBorder="1" applyAlignment="1"/>
    <xf numFmtId="0" fontId="190" fillId="0" borderId="0" xfId="393" applyFont="1" applyBorder="1" applyAlignment="1">
      <alignment horizontal="left"/>
    </xf>
    <xf numFmtId="171" fontId="184" fillId="29" borderId="37" xfId="393" applyNumberFormat="1" applyFont="1" applyFill="1" applyBorder="1" applyAlignment="1"/>
    <xf numFmtId="0" fontId="190" fillId="0" borderId="56" xfId="393" applyFont="1" applyFill="1" applyBorder="1" applyAlignment="1">
      <alignment horizontal="left" wrapText="1"/>
    </xf>
    <xf numFmtId="0" fontId="190" fillId="0" borderId="0" xfId="393" applyFont="1" applyBorder="1" applyAlignment="1">
      <alignment horizontal="left" wrapText="1"/>
    </xf>
    <xf numFmtId="0" fontId="191" fillId="0" borderId="0" xfId="393" applyFont="1" applyBorder="1" applyAlignment="1">
      <alignment vertical="center"/>
    </xf>
    <xf numFmtId="0" fontId="190" fillId="0" borderId="44" xfId="393" applyFont="1" applyBorder="1" applyAlignment="1">
      <alignment horizontal="left" wrapText="1"/>
    </xf>
    <xf numFmtId="0" fontId="6" fillId="0" borderId="0" xfId="393" applyFont="1" applyBorder="1"/>
    <xf numFmtId="0" fontId="248" fillId="0" borderId="0" xfId="393" applyFont="1" applyBorder="1"/>
    <xf numFmtId="0" fontId="199" fillId="0" borderId="0" xfId="393" applyFont="1" applyAlignment="1">
      <alignment vertical="top"/>
    </xf>
    <xf numFmtId="168" fontId="190" fillId="0" borderId="0" xfId="393" applyNumberFormat="1" applyFont="1" applyBorder="1" applyAlignment="1">
      <alignment horizontal="center" vertical="center" wrapText="1"/>
    </xf>
    <xf numFmtId="0" fontId="180" fillId="0" borderId="0" xfId="393" applyFont="1" applyBorder="1" applyAlignment="1">
      <alignment horizontal="left" vertical="center"/>
    </xf>
    <xf numFmtId="49" fontId="190" fillId="0" borderId="0" xfId="393" applyNumberFormat="1" applyFont="1" applyFill="1" applyBorder="1" applyAlignment="1">
      <alignment horizontal="right" vertical="center"/>
    </xf>
    <xf numFmtId="49" fontId="190" fillId="0" borderId="44" xfId="393" applyNumberFormat="1" applyFont="1" applyFill="1" applyBorder="1" applyAlignment="1">
      <alignment horizontal="right" vertical="center"/>
    </xf>
    <xf numFmtId="49" fontId="190" fillId="0" borderId="42" xfId="393" applyNumberFormat="1" applyFont="1" applyFill="1" applyBorder="1" applyAlignment="1">
      <alignment horizontal="right" vertical="center"/>
    </xf>
    <xf numFmtId="171" fontId="190" fillId="0" borderId="56" xfId="393" applyNumberFormat="1" applyFont="1" applyFill="1" applyBorder="1" applyAlignment="1"/>
    <xf numFmtId="0" fontId="190" fillId="0" borderId="56" xfId="393" applyFont="1" applyBorder="1" applyAlignment="1">
      <alignment vertical="center"/>
    </xf>
    <xf numFmtId="0" fontId="191" fillId="0" borderId="56" xfId="393" applyFont="1" applyBorder="1" applyAlignment="1">
      <alignment vertical="center"/>
    </xf>
    <xf numFmtId="171" fontId="190" fillId="0" borderId="40" xfId="393" applyNumberFormat="1" applyFont="1" applyFill="1" applyBorder="1" applyAlignment="1"/>
    <xf numFmtId="171" fontId="190" fillId="0" borderId="36" xfId="393" applyNumberFormat="1" applyFont="1" applyFill="1" applyBorder="1" applyAlignment="1"/>
    <xf numFmtId="171" fontId="248" fillId="0" borderId="0" xfId="393" applyNumberFormat="1" applyFont="1" applyBorder="1" applyAlignment="1">
      <alignment vertical="center"/>
    </xf>
    <xf numFmtId="171" fontId="190" fillId="0" borderId="41" xfId="393" applyNumberFormat="1" applyFont="1" applyFill="1" applyBorder="1" applyAlignment="1"/>
    <xf numFmtId="171" fontId="190" fillId="0" borderId="38" xfId="393" applyNumberFormat="1" applyFont="1" applyFill="1" applyBorder="1" applyAlignment="1"/>
    <xf numFmtId="0" fontId="199" fillId="0" borderId="56" xfId="393" applyFont="1" applyBorder="1" applyAlignment="1">
      <alignment vertical="center"/>
    </xf>
    <xf numFmtId="171" fontId="190" fillId="0" borderId="44" xfId="393" applyNumberFormat="1" applyFont="1" applyFill="1" applyBorder="1" applyAlignment="1"/>
    <xf numFmtId="0" fontId="190" fillId="0" borderId="44" xfId="393" applyFont="1" applyBorder="1" applyAlignment="1">
      <alignment vertical="center"/>
    </xf>
    <xf numFmtId="0" fontId="199" fillId="0" borderId="44" xfId="393" applyFont="1" applyBorder="1" applyAlignment="1">
      <alignment vertical="center"/>
    </xf>
    <xf numFmtId="171" fontId="190" fillId="0" borderId="42" xfId="393" applyNumberFormat="1" applyFont="1" applyFill="1" applyBorder="1" applyAlignment="1"/>
    <xf numFmtId="171" fontId="190" fillId="0" borderId="13" xfId="393" applyNumberFormat="1" applyFont="1" applyFill="1" applyBorder="1" applyAlignment="1"/>
    <xf numFmtId="171" fontId="190" fillId="0" borderId="43" xfId="393" applyNumberFormat="1" applyFont="1" applyFill="1" applyBorder="1" applyAlignment="1"/>
    <xf numFmtId="171" fontId="190" fillId="0" borderId="39" xfId="393" applyNumberFormat="1" applyFont="1" applyFill="1" applyBorder="1" applyAlignment="1"/>
    <xf numFmtId="0" fontId="190" fillId="0" borderId="13" xfId="393" applyFont="1" applyBorder="1" applyAlignment="1">
      <alignment vertical="center"/>
    </xf>
    <xf numFmtId="0" fontId="199" fillId="0" borderId="13" xfId="393" applyFont="1" applyBorder="1" applyAlignment="1">
      <alignment vertical="center"/>
    </xf>
    <xf numFmtId="171" fontId="190" fillId="0" borderId="37" xfId="393" applyNumberFormat="1" applyFont="1" applyFill="1" applyBorder="1" applyAlignment="1"/>
    <xf numFmtId="0" fontId="190" fillId="0" borderId="56" xfId="393" applyFont="1" applyFill="1" applyBorder="1" applyAlignment="1">
      <alignment horizontal="left"/>
    </xf>
    <xf numFmtId="0" fontId="32" fillId="0" borderId="0" xfId="393" applyFont="1" applyBorder="1" applyAlignment="1">
      <alignment vertical="top"/>
    </xf>
    <xf numFmtId="2" fontId="249" fillId="0" borderId="44" xfId="0" applyNumberFormat="1" applyFont="1" applyBorder="1" applyAlignment="1" applyProtection="1">
      <protection locked="0"/>
    </xf>
    <xf numFmtId="2" fontId="190" fillId="0" borderId="44" xfId="393" applyNumberFormat="1" applyFont="1" applyFill="1" applyBorder="1" applyAlignment="1">
      <alignment horizontal="right" vertical="center"/>
    </xf>
    <xf numFmtId="2" fontId="190" fillId="0" borderId="0" xfId="393" applyNumberFormat="1" applyFont="1" applyFill="1" applyBorder="1" applyAlignment="1">
      <alignment horizontal="right" vertical="center"/>
    </xf>
    <xf numFmtId="268" fontId="190" fillId="0" borderId="0" xfId="393" applyNumberFormat="1" applyFont="1" applyBorder="1" applyAlignment="1">
      <alignment horizontal="left"/>
    </xf>
    <xf numFmtId="171" fontId="199" fillId="0" borderId="0" xfId="393" applyNumberFormat="1" applyFont="1" applyBorder="1" applyAlignment="1">
      <alignment vertical="center"/>
    </xf>
    <xf numFmtId="268" fontId="190" fillId="45" borderId="0" xfId="393" applyNumberFormat="1" applyFont="1" applyFill="1" applyBorder="1" applyAlignment="1">
      <alignment horizontal="left"/>
    </xf>
    <xf numFmtId="269" fontId="190" fillId="0" borderId="0" xfId="393" applyNumberFormat="1" applyFont="1" applyBorder="1" applyAlignment="1">
      <alignment horizontal="left"/>
    </xf>
    <xf numFmtId="0" fontId="190" fillId="0" borderId="44" xfId="393" applyFont="1" applyFill="1" applyBorder="1" applyAlignment="1">
      <alignment horizontal="left"/>
    </xf>
    <xf numFmtId="0" fontId="198" fillId="0" borderId="0" xfId="393" applyFont="1" applyAlignment="1">
      <alignment vertical="center"/>
    </xf>
    <xf numFmtId="0" fontId="198" fillId="0" borderId="0" xfId="393" applyFont="1" applyBorder="1" applyAlignment="1">
      <alignment vertical="center"/>
    </xf>
    <xf numFmtId="0" fontId="89" fillId="0" borderId="0" xfId="393" applyFont="1" applyAlignment="1">
      <alignment vertical="center"/>
    </xf>
    <xf numFmtId="168" fontId="180" fillId="0" borderId="47" xfId="393" applyNumberFormat="1" applyFont="1" applyBorder="1" applyAlignment="1">
      <alignment horizontal="center" vertical="center" wrapText="1"/>
    </xf>
    <xf numFmtId="270" fontId="199" fillId="0" borderId="36" xfId="646" applyNumberFormat="1" applyFont="1" applyFill="1" applyBorder="1" applyAlignment="1"/>
    <xf numFmtId="270" fontId="190" fillId="0" borderId="37" xfId="393" applyNumberFormat="1" applyFont="1" applyFill="1" applyBorder="1" applyAlignment="1"/>
    <xf numFmtId="270" fontId="190" fillId="0" borderId="38" xfId="393" applyNumberFormat="1" applyFont="1" applyFill="1" applyBorder="1" applyAlignment="1"/>
    <xf numFmtId="171" fontId="183" fillId="0" borderId="0" xfId="393" applyNumberFormat="1" applyFont="1" applyFill="1" applyBorder="1" applyAlignment="1"/>
    <xf numFmtId="0" fontId="6" fillId="0" borderId="0" xfId="393" applyFont="1" applyBorder="1" applyAlignment="1"/>
    <xf numFmtId="0" fontId="89" fillId="0" borderId="0" xfId="630" applyFont="1" applyAlignment="1">
      <alignment vertical="center"/>
    </xf>
    <xf numFmtId="0" fontId="25" fillId="0" borderId="0" xfId="630" applyFont="1" applyBorder="1"/>
    <xf numFmtId="0" fontId="25" fillId="0" borderId="0" xfId="630" applyFont="1"/>
    <xf numFmtId="0" fontId="188" fillId="0" borderId="44" xfId="630" applyFont="1" applyBorder="1" applyAlignment="1">
      <alignment horizontal="left" vertical="center"/>
    </xf>
    <xf numFmtId="173" fontId="187" fillId="0" borderId="39" xfId="630" applyNumberFormat="1" applyFont="1" applyFill="1" applyBorder="1" applyAlignment="1">
      <alignment horizontal="right" vertical="center"/>
    </xf>
    <xf numFmtId="0" fontId="25" fillId="0" borderId="0" xfId="630" applyFont="1" applyAlignment="1">
      <alignment vertical="center"/>
    </xf>
    <xf numFmtId="0" fontId="187" fillId="0" borderId="40" xfId="630" applyFont="1" applyFill="1" applyBorder="1" applyAlignment="1">
      <alignment horizontal="left" vertical="center"/>
    </xf>
    <xf numFmtId="271" fontId="187" fillId="0" borderId="36" xfId="630" applyNumberFormat="1" applyFont="1" applyBorder="1" applyAlignment="1">
      <alignment vertical="center"/>
    </xf>
    <xf numFmtId="271" fontId="187" fillId="0" borderId="37" xfId="630" applyNumberFormat="1" applyFont="1" applyBorder="1" applyAlignment="1">
      <alignment vertical="center"/>
    </xf>
    <xf numFmtId="0" fontId="187" fillId="0" borderId="41" xfId="630" applyFont="1" applyFill="1" applyBorder="1" applyAlignment="1">
      <alignment horizontal="left" vertical="center" wrapText="1"/>
    </xf>
    <xf numFmtId="271" fontId="187" fillId="0" borderId="37" xfId="630" applyNumberFormat="1" applyFont="1" applyBorder="1" applyAlignment="1"/>
    <xf numFmtId="0" fontId="187" fillId="0" borderId="42" xfId="630" applyFont="1" applyFill="1" applyBorder="1" applyAlignment="1">
      <alignment horizontal="left" vertical="center" wrapText="1"/>
    </xf>
    <xf numFmtId="272" fontId="187" fillId="0" borderId="38" xfId="630" applyNumberFormat="1" applyFont="1" applyBorder="1" applyAlignment="1"/>
    <xf numFmtId="0" fontId="202" fillId="0" borderId="0" xfId="630" applyFont="1" applyFill="1"/>
    <xf numFmtId="0" fontId="25" fillId="0" borderId="0" xfId="630" applyFont="1" applyFill="1" applyAlignment="1">
      <alignment vertical="center"/>
    </xf>
    <xf numFmtId="166" fontId="25" fillId="0" borderId="0" xfId="630" applyNumberFormat="1" applyFont="1" applyFill="1" applyAlignment="1">
      <alignment vertical="center"/>
    </xf>
    <xf numFmtId="0" fontId="89" fillId="0" borderId="0" xfId="630" applyFont="1" applyFill="1" applyAlignment="1">
      <alignment vertical="center"/>
    </xf>
    <xf numFmtId="0" fontId="188" fillId="0" borderId="0" xfId="630" applyFont="1" applyFill="1" applyBorder="1" applyAlignment="1">
      <alignment horizontal="left" vertical="center"/>
    </xf>
    <xf numFmtId="0" fontId="202" fillId="0" borderId="0" xfId="630" applyFont="1" applyFill="1" applyBorder="1" applyAlignment="1">
      <alignment horizontal="left" vertical="center"/>
    </xf>
    <xf numFmtId="273" fontId="202" fillId="0" borderId="0" xfId="630" applyNumberFormat="1" applyFont="1" applyBorder="1" applyAlignment="1">
      <alignment vertical="center"/>
    </xf>
    <xf numFmtId="0" fontId="25" fillId="0" borderId="0" xfId="630" applyFont="1" applyAlignment="1">
      <alignment vertical="top"/>
    </xf>
    <xf numFmtId="0" fontId="203" fillId="0" borderId="0" xfId="630" applyFont="1"/>
    <xf numFmtId="0" fontId="25" fillId="0" borderId="56" xfId="630" applyFont="1" applyBorder="1" applyAlignment="1">
      <alignment horizontal="right" vertical="top"/>
    </xf>
    <xf numFmtId="0" fontId="251" fillId="0" borderId="0" xfId="630" applyFont="1" applyAlignment="1">
      <alignment vertical="center"/>
    </xf>
    <xf numFmtId="0" fontId="187" fillId="0" borderId="56" xfId="630" applyFont="1" applyBorder="1" applyAlignment="1">
      <alignment horizontal="left" vertical="center"/>
    </xf>
    <xf numFmtId="166" fontId="187" fillId="0" borderId="36" xfId="630" applyNumberFormat="1" applyFont="1" applyBorder="1" applyAlignment="1">
      <alignment vertical="center"/>
    </xf>
    <xf numFmtId="166" fontId="187" fillId="0" borderId="38" xfId="630" applyNumberFormat="1" applyFont="1" applyBorder="1" applyAlignment="1">
      <alignment vertical="center"/>
    </xf>
    <xf numFmtId="0" fontId="187" fillId="0" borderId="13" xfId="630" applyFont="1" applyBorder="1" applyAlignment="1">
      <alignment horizontal="left" vertical="center"/>
    </xf>
    <xf numFmtId="166" fontId="187" fillId="0" borderId="39" xfId="630" applyNumberFormat="1" applyFont="1" applyBorder="1" applyAlignment="1">
      <alignment vertical="center"/>
    </xf>
    <xf numFmtId="171" fontId="187" fillId="0" borderId="37" xfId="630" applyNumberFormat="1" applyFont="1" applyBorder="1" applyAlignment="1">
      <alignment vertical="center"/>
    </xf>
    <xf numFmtId="166" fontId="187" fillId="0" borderId="37" xfId="630" applyNumberFormat="1" applyFont="1" applyBorder="1" applyAlignment="1">
      <alignment vertical="center"/>
    </xf>
    <xf numFmtId="171" fontId="187" fillId="0" borderId="38" xfId="630" applyNumberFormat="1" applyFont="1" applyBorder="1" applyAlignment="1">
      <alignment vertical="center"/>
    </xf>
    <xf numFmtId="166" fontId="192" fillId="0" borderId="39" xfId="630" applyNumberFormat="1" applyFont="1" applyBorder="1" applyAlignment="1">
      <alignment vertical="center"/>
    </xf>
    <xf numFmtId="166" fontId="187" fillId="0" borderId="0" xfId="630" applyNumberFormat="1" applyFont="1" applyBorder="1" applyAlignment="1">
      <alignment vertical="center"/>
    </xf>
    <xf numFmtId="0" fontId="6" fillId="0" borderId="0" xfId="647" applyFont="1"/>
    <xf numFmtId="258" fontId="187" fillId="0" borderId="38" xfId="630" applyNumberFormat="1" applyFont="1" applyFill="1" applyBorder="1" applyAlignment="1">
      <alignment horizontal="right" vertical="center"/>
    </xf>
    <xf numFmtId="173" fontId="187" fillId="0" borderId="36" xfId="630" applyNumberFormat="1" applyFont="1" applyFill="1" applyBorder="1" applyAlignment="1">
      <alignment horizontal="right" vertical="center"/>
    </xf>
    <xf numFmtId="0" fontId="192" fillId="0" borderId="56" xfId="630" applyFont="1" applyBorder="1" applyAlignment="1">
      <alignment horizontal="left"/>
    </xf>
    <xf numFmtId="0" fontId="187" fillId="0" borderId="41" xfId="630" applyFont="1" applyBorder="1" applyAlignment="1">
      <alignment horizontal="left" vertical="center" indent="1"/>
    </xf>
    <xf numFmtId="0" fontId="187" fillId="0" borderId="42" xfId="630" applyFont="1" applyBorder="1" applyAlignment="1">
      <alignment horizontal="left" vertical="center" indent="1"/>
    </xf>
    <xf numFmtId="274" fontId="187" fillId="0" borderId="37" xfId="630" applyNumberFormat="1" applyFont="1" applyBorder="1" applyAlignment="1">
      <alignment vertical="center"/>
    </xf>
    <xf numFmtId="274" fontId="187" fillId="0" borderId="38" xfId="630" applyNumberFormat="1" applyFont="1" applyBorder="1" applyAlignment="1">
      <alignment vertical="center"/>
    </xf>
    <xf numFmtId="175" fontId="187" fillId="0" borderId="37" xfId="630" applyNumberFormat="1" applyFont="1" applyFill="1" applyBorder="1" applyAlignment="1">
      <alignment horizontal="right" vertical="center"/>
    </xf>
    <xf numFmtId="166" fontId="187" fillId="0" borderId="37" xfId="630" applyNumberFormat="1" applyFont="1" applyBorder="1" applyAlignment="1"/>
    <xf numFmtId="0" fontId="235" fillId="0" borderId="0" xfId="630" applyFont="1" applyFill="1"/>
    <xf numFmtId="173" fontId="187" fillId="0" borderId="36" xfId="630" applyNumberFormat="1" applyFont="1" applyFill="1" applyBorder="1" applyAlignment="1">
      <alignment horizontal="right"/>
    </xf>
    <xf numFmtId="173" fontId="187" fillId="0" borderId="37" xfId="630" applyNumberFormat="1" applyFont="1" applyFill="1" applyBorder="1" applyAlignment="1">
      <alignment horizontal="right"/>
    </xf>
    <xf numFmtId="173" fontId="187" fillId="0" borderId="37" xfId="630" applyNumberFormat="1" applyFont="1" applyFill="1" applyBorder="1" applyAlignment="1">
      <alignment horizontal="right" vertical="center"/>
    </xf>
    <xf numFmtId="173" fontId="187" fillId="0" borderId="39" xfId="648" applyNumberFormat="1" applyFont="1" applyFill="1" applyBorder="1" applyAlignment="1">
      <alignment horizontal="right" vertical="center"/>
    </xf>
    <xf numFmtId="173" fontId="187" fillId="0" borderId="38" xfId="630" applyNumberFormat="1" applyFont="1" applyFill="1" applyBorder="1" applyAlignment="1">
      <alignment horizontal="right" vertical="center"/>
    </xf>
    <xf numFmtId="275" fontId="187" fillId="0" borderId="37" xfId="630" applyNumberFormat="1" applyFont="1" applyBorder="1" applyAlignment="1">
      <alignment vertical="center"/>
    </xf>
    <xf numFmtId="275" fontId="187" fillId="0" borderId="39" xfId="630" applyNumberFormat="1" applyFont="1" applyBorder="1" applyAlignment="1">
      <alignment vertical="center"/>
    </xf>
    <xf numFmtId="275" fontId="187" fillId="0" borderId="56" xfId="630" applyNumberFormat="1" applyFont="1" applyBorder="1" applyAlignment="1">
      <alignment vertical="center"/>
    </xf>
    <xf numFmtId="166" fontId="187" fillId="0" borderId="56" xfId="630" applyNumberFormat="1" applyFont="1" applyBorder="1" applyAlignment="1">
      <alignment vertical="center"/>
    </xf>
    <xf numFmtId="0" fontId="207" fillId="0" borderId="0" xfId="630" applyFont="1" applyBorder="1" applyAlignment="1">
      <alignment vertical="center"/>
    </xf>
    <xf numFmtId="0" fontId="25" fillId="0" borderId="0" xfId="630" applyFont="1" applyBorder="1" applyAlignment="1">
      <alignment horizontal="right" vertical="top"/>
    </xf>
    <xf numFmtId="0" fontId="187" fillId="0" borderId="44" xfId="630" applyFont="1" applyBorder="1" applyAlignment="1">
      <alignment horizontal="left" vertical="center" wrapText="1"/>
    </xf>
    <xf numFmtId="266" fontId="187" fillId="0" borderId="38" xfId="630" applyNumberFormat="1" applyFont="1" applyBorder="1" applyAlignment="1"/>
    <xf numFmtId="258" fontId="187" fillId="0" borderId="38" xfId="630" applyNumberFormat="1" applyFont="1" applyBorder="1" applyAlignment="1"/>
    <xf numFmtId="0" fontId="188" fillId="0" borderId="0" xfId="649" applyFont="1" applyBorder="1" applyAlignment="1">
      <alignment horizontal="left" vertical="center"/>
    </xf>
    <xf numFmtId="0" fontId="150" fillId="0" borderId="0" xfId="649" applyFont="1" applyAlignment="1">
      <alignment vertical="center"/>
    </xf>
    <xf numFmtId="0" fontId="187" fillId="0" borderId="56" xfId="649" applyFont="1" applyBorder="1" applyAlignment="1">
      <alignment horizontal="left" vertical="center"/>
    </xf>
    <xf numFmtId="276" fontId="187" fillId="0" borderId="36" xfId="649" applyNumberFormat="1" applyFont="1" applyFill="1" applyBorder="1" applyAlignment="1">
      <alignment horizontal="right" vertical="center"/>
    </xf>
    <xf numFmtId="0" fontId="187" fillId="0" borderId="44" xfId="649" applyFont="1" applyBorder="1" applyAlignment="1">
      <alignment horizontal="left" vertical="center"/>
    </xf>
    <xf numFmtId="276" fontId="187" fillId="0" borderId="38" xfId="649" applyNumberFormat="1" applyFont="1" applyFill="1" applyBorder="1" applyAlignment="1">
      <alignment horizontal="right" vertical="center"/>
    </xf>
    <xf numFmtId="166" fontId="187" fillId="0" borderId="36" xfId="649" applyNumberFormat="1" applyFont="1" applyFill="1" applyBorder="1" applyAlignment="1">
      <alignment vertical="center"/>
    </xf>
    <xf numFmtId="0" fontId="187" fillId="0" borderId="13" xfId="649" applyFont="1" applyBorder="1" applyAlignment="1">
      <alignment horizontal="left" vertical="center"/>
    </xf>
    <xf numFmtId="166" fontId="187" fillId="0" borderId="39" xfId="649" applyNumberFormat="1" applyFont="1" applyFill="1" applyBorder="1" applyAlignment="1">
      <alignment vertical="center"/>
    </xf>
    <xf numFmtId="276" fontId="187" fillId="0" borderId="39" xfId="649" applyNumberFormat="1" applyFont="1" applyFill="1" applyBorder="1" applyAlignment="1">
      <alignment horizontal="right" vertical="center"/>
    </xf>
    <xf numFmtId="0" fontId="187" fillId="0" borderId="0" xfId="649" applyFont="1" applyBorder="1" applyAlignment="1">
      <alignment horizontal="left" vertical="center"/>
    </xf>
    <xf numFmtId="276" fontId="187" fillId="0" borderId="37" xfId="649" applyNumberFormat="1" applyFont="1" applyFill="1" applyBorder="1" applyAlignment="1">
      <alignment horizontal="right" vertical="center"/>
    </xf>
    <xf numFmtId="166" fontId="187" fillId="0" borderId="37" xfId="649" applyNumberFormat="1" applyFont="1" applyFill="1" applyBorder="1" applyAlignment="1">
      <alignment vertical="center"/>
    </xf>
    <xf numFmtId="0" fontId="192" fillId="0" borderId="13" xfId="649" applyFont="1" applyBorder="1" applyAlignment="1">
      <alignment horizontal="left" vertical="center"/>
    </xf>
    <xf numFmtId="166" fontId="192" fillId="0" borderId="39" xfId="649" applyNumberFormat="1" applyFont="1" applyFill="1" applyBorder="1" applyAlignment="1">
      <alignment vertical="center"/>
    </xf>
    <xf numFmtId="0" fontId="38" fillId="0" borderId="0" xfId="649" applyFont="1" applyAlignment="1">
      <alignment vertical="center"/>
    </xf>
    <xf numFmtId="0" fontId="189" fillId="0" borderId="0" xfId="649" applyFont="1" applyBorder="1"/>
    <xf numFmtId="0" fontId="6" fillId="0" borderId="0" xfId="649" applyFont="1"/>
    <xf numFmtId="0" fontId="187" fillId="0" borderId="0" xfId="649" applyFont="1" applyBorder="1"/>
    <xf numFmtId="277" fontId="187" fillId="0" borderId="37" xfId="649" applyNumberFormat="1" applyFont="1" applyFill="1" applyBorder="1" applyAlignment="1">
      <alignment vertical="center"/>
    </xf>
    <xf numFmtId="0" fontId="6" fillId="0" borderId="0" xfId="0" applyFont="1"/>
    <xf numFmtId="0" fontId="187" fillId="0" borderId="44" xfId="649" applyFont="1" applyBorder="1"/>
    <xf numFmtId="277" fontId="187" fillId="0" borderId="38" xfId="649" applyNumberFormat="1" applyFont="1" applyFill="1" applyBorder="1" applyAlignment="1">
      <alignment vertical="center"/>
    </xf>
    <xf numFmtId="0" fontId="6" fillId="0" borderId="0" xfId="649" applyFont="1" applyBorder="1"/>
    <xf numFmtId="0" fontId="219" fillId="0" borderId="0" xfId="649" applyFont="1" applyBorder="1" applyAlignment="1">
      <alignment horizontal="left" vertical="center"/>
    </xf>
    <xf numFmtId="173" fontId="189" fillId="0" borderId="36" xfId="630" applyNumberFormat="1" applyFont="1" applyFill="1" applyBorder="1" applyAlignment="1">
      <alignment horizontal="right" vertical="center"/>
    </xf>
    <xf numFmtId="0" fontId="219" fillId="0" borderId="56" xfId="649" applyFont="1" applyBorder="1"/>
    <xf numFmtId="166" fontId="189" fillId="0" borderId="36" xfId="649" applyNumberFormat="1" applyFont="1" applyBorder="1"/>
    <xf numFmtId="0" fontId="189" fillId="0" borderId="36" xfId="649" applyFont="1" applyBorder="1"/>
    <xf numFmtId="0" fontId="189" fillId="0" borderId="0" xfId="649" applyFont="1"/>
    <xf numFmtId="0" fontId="189" fillId="0" borderId="0" xfId="649" applyFont="1" applyBorder="1" applyAlignment="1">
      <alignment horizontal="left" indent="1"/>
    </xf>
    <xf numFmtId="166" fontId="189" fillId="0" borderId="37" xfId="649" applyNumberFormat="1" applyFont="1" applyFill="1" applyBorder="1" applyAlignment="1">
      <alignment vertical="center"/>
    </xf>
    <xf numFmtId="0" fontId="189" fillId="0" borderId="44" xfId="649" applyFont="1" applyBorder="1" applyAlignment="1">
      <alignment horizontal="left" indent="1"/>
    </xf>
    <xf numFmtId="166" fontId="189" fillId="0" borderId="38" xfId="649" applyNumberFormat="1" applyFont="1" applyFill="1" applyBorder="1" applyAlignment="1">
      <alignment vertical="center"/>
    </xf>
    <xf numFmtId="0" fontId="220" fillId="0" borderId="13" xfId="649" applyFont="1" applyBorder="1" applyAlignment="1">
      <alignment horizontal="left" indent="1"/>
    </xf>
    <xf numFmtId="166" fontId="220" fillId="0" borderId="39" xfId="649" applyNumberFormat="1" applyFont="1" applyFill="1" applyBorder="1" applyAlignment="1">
      <alignment vertical="center"/>
    </xf>
    <xf numFmtId="0" fontId="220" fillId="0" borderId="0" xfId="649" applyFont="1"/>
    <xf numFmtId="0" fontId="219" fillId="0" borderId="56" xfId="649" applyFont="1" applyFill="1" applyBorder="1"/>
    <xf numFmtId="0" fontId="189" fillId="0" borderId="0" xfId="649" applyFont="1" applyFill="1"/>
    <xf numFmtId="0" fontId="189" fillId="0" borderId="0" xfId="649" applyFont="1" applyFill="1" applyBorder="1" applyAlignment="1">
      <alignment horizontal="left" indent="1"/>
    </xf>
    <xf numFmtId="0" fontId="220" fillId="0" borderId="0" xfId="649" applyFont="1" applyFill="1"/>
    <xf numFmtId="0" fontId="253" fillId="0" borderId="0" xfId="649" applyFont="1"/>
    <xf numFmtId="0" fontId="187" fillId="0" borderId="56" xfId="630" applyFont="1" applyFill="1" applyBorder="1" applyAlignment="1">
      <alignment horizontal="left" vertical="center"/>
    </xf>
    <xf numFmtId="0" fontId="187" fillId="0" borderId="0" xfId="630" applyFont="1" applyFill="1" applyBorder="1" applyAlignment="1">
      <alignment horizontal="left" vertical="center"/>
    </xf>
    <xf numFmtId="0" fontId="187" fillId="0" borderId="44" xfId="630" applyFont="1" applyFill="1" applyBorder="1" applyAlignment="1">
      <alignment horizontal="left" vertical="center"/>
    </xf>
    <xf numFmtId="166" fontId="187" fillId="0" borderId="38" xfId="649" applyNumberFormat="1" applyFont="1" applyFill="1" applyBorder="1" applyAlignment="1">
      <alignment vertical="center"/>
    </xf>
    <xf numFmtId="166" fontId="187" fillId="0" borderId="36" xfId="649" applyNumberFormat="1" applyFont="1" applyFill="1" applyBorder="1" applyAlignment="1">
      <alignment horizontal="right" vertical="center"/>
    </xf>
    <xf numFmtId="166" fontId="187" fillId="0" borderId="38" xfId="649" applyNumberFormat="1" applyFont="1" applyFill="1" applyBorder="1" applyAlignment="1">
      <alignment horizontal="right" vertical="center"/>
    </xf>
    <xf numFmtId="171" fontId="187" fillId="0" borderId="37" xfId="649" applyNumberFormat="1" applyFont="1" applyFill="1" applyBorder="1" applyAlignment="1">
      <alignment horizontal="right" vertical="center"/>
    </xf>
    <xf numFmtId="171" fontId="187" fillId="0" borderId="38" xfId="649" applyNumberFormat="1" applyFont="1" applyFill="1" applyBorder="1" applyAlignment="1">
      <alignment horizontal="right" vertical="center"/>
    </xf>
    <xf numFmtId="166" fontId="187" fillId="0" borderId="37" xfId="649" applyNumberFormat="1" applyFont="1" applyFill="1" applyBorder="1" applyAlignment="1">
      <alignment horizontal="right" vertical="center"/>
    </xf>
    <xf numFmtId="166" fontId="192" fillId="0" borderId="39" xfId="649" applyNumberFormat="1" applyFont="1" applyFill="1" applyBorder="1" applyAlignment="1">
      <alignment horizontal="right" vertical="center"/>
    </xf>
    <xf numFmtId="258" fontId="187" fillId="0" borderId="37" xfId="649" applyNumberFormat="1" applyFont="1" applyBorder="1" applyAlignment="1">
      <alignment vertical="center"/>
    </xf>
    <xf numFmtId="258" fontId="187" fillId="0" borderId="38" xfId="649" applyNumberFormat="1" applyFont="1" applyFill="1" applyBorder="1" applyAlignment="1">
      <alignment horizontal="right" vertical="center"/>
    </xf>
    <xf numFmtId="0" fontId="254" fillId="0" borderId="0" xfId="649" applyFont="1"/>
    <xf numFmtId="171" fontId="187" fillId="0" borderId="36" xfId="649" applyNumberFormat="1" applyFont="1" applyFill="1" applyBorder="1" applyAlignment="1">
      <alignment horizontal="right" vertical="center"/>
    </xf>
    <xf numFmtId="0" fontId="187" fillId="0" borderId="40" xfId="649" applyFont="1" applyBorder="1" applyAlignment="1">
      <alignment horizontal="left" vertical="center"/>
    </xf>
    <xf numFmtId="0" fontId="178" fillId="0" borderId="36" xfId="630" applyFont="1" applyFill="1" applyBorder="1"/>
    <xf numFmtId="0" fontId="187" fillId="0" borderId="0" xfId="650" applyFont="1" applyFill="1" applyBorder="1" applyAlignment="1">
      <alignment horizontal="left" vertical="center" indent="1"/>
    </xf>
    <xf numFmtId="166" fontId="187" fillId="0" borderId="37" xfId="650" applyNumberFormat="1" applyFont="1" applyBorder="1" applyAlignment="1">
      <alignment vertical="center"/>
    </xf>
    <xf numFmtId="166" fontId="187" fillId="0" borderId="47" xfId="650" applyNumberFormat="1" applyFont="1" applyBorder="1" applyAlignment="1">
      <alignment vertical="center"/>
    </xf>
    <xf numFmtId="0" fontId="25" fillId="0" borderId="0" xfId="650" applyFont="1" applyAlignment="1">
      <alignment vertical="center"/>
    </xf>
    <xf numFmtId="171" fontId="187" fillId="0" borderId="37" xfId="650" applyNumberFormat="1" applyFont="1" applyFill="1" applyBorder="1" applyAlignment="1">
      <alignment vertical="center"/>
    </xf>
    <xf numFmtId="171" fontId="187" fillId="0" borderId="47" xfId="650" applyNumberFormat="1" applyFont="1" applyFill="1" applyBorder="1" applyAlignment="1">
      <alignment vertical="center"/>
    </xf>
    <xf numFmtId="0" fontId="25" fillId="0" borderId="0" xfId="650" applyFont="1" applyBorder="1" applyAlignment="1">
      <alignment vertical="center"/>
    </xf>
    <xf numFmtId="171" fontId="187" fillId="0" borderId="47" xfId="650" applyNumberFormat="1" applyFont="1" applyBorder="1" applyAlignment="1">
      <alignment vertical="center"/>
    </xf>
    <xf numFmtId="0" fontId="208" fillId="0" borderId="0" xfId="650" applyFont="1" applyAlignment="1">
      <alignment vertical="center"/>
    </xf>
    <xf numFmtId="0" fontId="187" fillId="0" borderId="44" xfId="650" applyFont="1" applyFill="1" applyBorder="1" applyAlignment="1">
      <alignment horizontal="left" vertical="center" indent="1"/>
    </xf>
    <xf numFmtId="166" fontId="187" fillId="0" borderId="38" xfId="650" applyNumberFormat="1" applyFont="1" applyBorder="1" applyAlignment="1">
      <alignment vertical="center"/>
    </xf>
    <xf numFmtId="166" fontId="187" fillId="0" borderId="48" xfId="650" applyNumberFormat="1" applyFont="1" applyBorder="1" applyAlignment="1">
      <alignment vertical="center"/>
    </xf>
    <xf numFmtId="0" fontId="187" fillId="0" borderId="56" xfId="650" applyFont="1" applyFill="1" applyBorder="1" applyAlignment="1">
      <alignment horizontal="left" vertical="center"/>
    </xf>
    <xf numFmtId="166" fontId="187" fillId="0" borderId="36" xfId="650" applyNumberFormat="1" applyFont="1" applyBorder="1" applyAlignment="1"/>
    <xf numFmtId="0" fontId="150" fillId="0" borderId="0" xfId="650" applyFont="1" applyAlignment="1">
      <alignment vertical="center"/>
    </xf>
    <xf numFmtId="0" fontId="187" fillId="0" borderId="44" xfId="650" applyFont="1" applyFill="1" applyBorder="1" applyAlignment="1">
      <alignment horizontal="left" vertical="center"/>
    </xf>
    <xf numFmtId="166" fontId="187" fillId="0" borderId="38" xfId="650" applyNumberFormat="1" applyFont="1" applyBorder="1" applyAlignment="1"/>
    <xf numFmtId="0" fontId="187" fillId="0" borderId="0" xfId="650" applyFont="1" applyFill="1" applyBorder="1" applyAlignment="1">
      <alignment horizontal="left" vertical="center"/>
    </xf>
    <xf numFmtId="0" fontId="255" fillId="0" borderId="0" xfId="0" applyFont="1"/>
    <xf numFmtId="0" fontId="192" fillId="0" borderId="13" xfId="650" applyFont="1" applyFill="1" applyBorder="1" applyAlignment="1">
      <alignment horizontal="left"/>
    </xf>
    <xf numFmtId="171" fontId="192" fillId="0" borderId="39" xfId="650" applyNumberFormat="1" applyFont="1" applyFill="1" applyBorder="1" applyAlignment="1">
      <alignment horizontal="center"/>
    </xf>
    <xf numFmtId="166" fontId="202" fillId="0" borderId="0" xfId="650" applyNumberFormat="1" applyFont="1" applyBorder="1" applyAlignment="1">
      <alignment vertical="center"/>
    </xf>
    <xf numFmtId="0" fontId="220" fillId="0" borderId="0" xfId="650" applyFont="1" applyAlignment="1">
      <alignment vertical="center"/>
    </xf>
    <xf numFmtId="166" fontId="192" fillId="0" borderId="0" xfId="650" applyNumberFormat="1" applyFont="1" applyBorder="1" applyAlignment="1"/>
    <xf numFmtId="166" fontId="198" fillId="0" borderId="0" xfId="650" applyNumberFormat="1" applyFont="1" applyBorder="1" applyAlignment="1">
      <alignment vertical="center"/>
    </xf>
    <xf numFmtId="0" fontId="89" fillId="0" borderId="0" xfId="650" applyFont="1" applyAlignment="1">
      <alignment vertical="center"/>
    </xf>
    <xf numFmtId="0" fontId="187" fillId="0" borderId="40" xfId="650" quotePrefix="1" applyFont="1" applyFill="1" applyBorder="1" applyAlignment="1">
      <alignment horizontal="left" vertical="center" wrapText="1"/>
    </xf>
    <xf numFmtId="166" fontId="189" fillId="0" borderId="36" xfId="650" applyNumberFormat="1" applyFont="1" applyBorder="1" applyAlignment="1">
      <alignment vertical="center"/>
    </xf>
    <xf numFmtId="0" fontId="32" fillId="0" borderId="0" xfId="650" applyFont="1"/>
    <xf numFmtId="0" fontId="187" fillId="0" borderId="42" xfId="650" quotePrefix="1" applyFont="1" applyFill="1" applyBorder="1" applyAlignment="1">
      <alignment horizontal="left" vertical="center" wrapText="1"/>
    </xf>
    <xf numFmtId="0" fontId="6" fillId="0" borderId="0" xfId="650" applyFont="1"/>
    <xf numFmtId="0" fontId="6" fillId="0" borderId="0" xfId="650" applyFont="1" applyBorder="1"/>
    <xf numFmtId="0" fontId="196" fillId="0" borderId="0" xfId="650" applyFont="1"/>
    <xf numFmtId="166" fontId="187" fillId="0" borderId="39" xfId="649" applyNumberFormat="1" applyFont="1" applyFill="1" applyBorder="1" applyAlignment="1">
      <alignment horizontal="right" vertical="center"/>
    </xf>
    <xf numFmtId="0" fontId="189" fillId="0" borderId="40" xfId="0" applyFont="1" applyFill="1" applyBorder="1"/>
    <xf numFmtId="0" fontId="189" fillId="0" borderId="41" xfId="0" applyFont="1" applyFill="1" applyBorder="1"/>
    <xf numFmtId="0" fontId="189" fillId="0" borderId="42" xfId="0" applyFont="1" applyFill="1" applyBorder="1"/>
    <xf numFmtId="0" fontId="189" fillId="0" borderId="43" xfId="0" applyFont="1" applyFill="1" applyBorder="1"/>
    <xf numFmtId="166" fontId="187" fillId="0" borderId="36" xfId="649" applyNumberFormat="1" applyFont="1" applyBorder="1" applyAlignment="1"/>
    <xf numFmtId="166" fontId="187" fillId="0" borderId="38" xfId="649" applyNumberFormat="1" applyFont="1" applyBorder="1" applyAlignment="1"/>
    <xf numFmtId="0" fontId="187" fillId="0" borderId="44" xfId="649" quotePrefix="1" applyFont="1" applyBorder="1" applyAlignment="1">
      <alignment horizontal="left" vertical="center"/>
    </xf>
    <xf numFmtId="0" fontId="187" fillId="0" borderId="56" xfId="649" applyFont="1" applyBorder="1" applyAlignment="1">
      <alignment horizontal="left" wrapText="1"/>
    </xf>
    <xf numFmtId="0" fontId="25" fillId="0" borderId="0" xfId="649" applyFont="1" applyBorder="1" applyAlignment="1">
      <alignment vertical="center"/>
    </xf>
    <xf numFmtId="0" fontId="187" fillId="0" borderId="0" xfId="649" quotePrefix="1" applyFont="1" applyBorder="1" applyAlignment="1">
      <alignment horizontal="left" vertical="center"/>
    </xf>
    <xf numFmtId="171" fontId="187" fillId="0" borderId="37" xfId="649" applyNumberFormat="1" applyFont="1" applyBorder="1" applyAlignment="1"/>
    <xf numFmtId="0" fontId="187" fillId="0" borderId="56" xfId="649" applyFont="1" applyFill="1" applyBorder="1" applyAlignment="1">
      <alignment horizontal="left" vertical="center"/>
    </xf>
    <xf numFmtId="0" fontId="187" fillId="0" borderId="0" xfId="649" applyFont="1" applyBorder="1" applyAlignment="1">
      <alignment horizontal="left"/>
    </xf>
    <xf numFmtId="166" fontId="187" fillId="0" borderId="37" xfId="649" applyNumberFormat="1" applyFont="1" applyBorder="1" applyAlignment="1"/>
    <xf numFmtId="0" fontId="25" fillId="0" borderId="0" xfId="649" applyFont="1" applyAlignment="1">
      <alignment vertical="center"/>
    </xf>
    <xf numFmtId="0" fontId="187" fillId="0" borderId="0" xfId="649" applyFont="1" applyFill="1" applyBorder="1" applyAlignment="1">
      <alignment horizontal="left"/>
    </xf>
    <xf numFmtId="0" fontId="187" fillId="0" borderId="0" xfId="649" applyFont="1" applyBorder="1" applyAlignment="1">
      <alignment horizontal="left" wrapText="1"/>
    </xf>
    <xf numFmtId="0" fontId="187" fillId="0" borderId="0" xfId="649" applyFont="1" applyFill="1" applyBorder="1" applyAlignment="1">
      <alignment horizontal="left" wrapText="1"/>
    </xf>
    <xf numFmtId="0" fontId="187" fillId="0" borderId="44" xfId="649" applyFont="1" applyFill="1" applyBorder="1" applyAlignment="1">
      <alignment horizontal="left" wrapText="1"/>
    </xf>
    <xf numFmtId="166" fontId="187" fillId="0" borderId="38" xfId="649" applyNumberFormat="1" applyFont="1" applyFill="1" applyBorder="1" applyAlignment="1"/>
    <xf numFmtId="0" fontId="187" fillId="0" borderId="13" xfId="649" applyFont="1" applyFill="1" applyBorder="1" applyAlignment="1">
      <alignment horizontal="left" wrapText="1"/>
    </xf>
    <xf numFmtId="166" fontId="187" fillId="0" borderId="39" xfId="649" applyNumberFormat="1" applyFont="1" applyFill="1" applyBorder="1" applyAlignment="1"/>
    <xf numFmtId="0" fontId="25" fillId="0" borderId="0" xfId="649" applyFont="1" applyBorder="1" applyAlignment="1"/>
    <xf numFmtId="166" fontId="187" fillId="0" borderId="37" xfId="649" applyNumberFormat="1" applyFont="1" applyFill="1" applyBorder="1" applyAlignment="1"/>
    <xf numFmtId="0" fontId="189" fillId="0" borderId="56" xfId="649" applyFont="1" applyFill="1" applyBorder="1" applyAlignment="1">
      <alignment horizontal="left"/>
    </xf>
    <xf numFmtId="0" fontId="187" fillId="0" borderId="44" xfId="649" applyFont="1" applyFill="1" applyBorder="1" applyAlignment="1">
      <alignment horizontal="left"/>
    </xf>
    <xf numFmtId="171" fontId="187" fillId="0" borderId="38" xfId="649" applyNumberFormat="1" applyFont="1" applyFill="1" applyBorder="1" applyAlignment="1">
      <alignment horizontal="center"/>
    </xf>
    <xf numFmtId="0" fontId="192" fillId="0" borderId="13" xfId="649" applyFont="1" applyFill="1" applyBorder="1" applyAlignment="1">
      <alignment horizontal="left"/>
    </xf>
    <xf numFmtId="171" fontId="192" fillId="0" borderId="39" xfId="649" applyNumberFormat="1" applyFont="1" applyFill="1" applyBorder="1" applyAlignment="1">
      <alignment horizontal="center"/>
    </xf>
    <xf numFmtId="166" fontId="192" fillId="0" borderId="36" xfId="649" applyNumberFormat="1" applyFont="1" applyBorder="1" applyAlignment="1"/>
    <xf numFmtId="0" fontId="187" fillId="0" borderId="0" xfId="649" quotePrefix="1" applyFont="1" applyBorder="1" applyAlignment="1">
      <alignment horizontal="left" wrapText="1"/>
    </xf>
    <xf numFmtId="0" fontId="187" fillId="0" borderId="44" xfId="649" applyFont="1" applyBorder="1" applyAlignment="1">
      <alignment horizontal="left" wrapText="1"/>
    </xf>
    <xf numFmtId="0" fontId="192" fillId="0" borderId="0" xfId="649" quotePrefix="1" applyFont="1" applyBorder="1" applyAlignment="1">
      <alignment horizontal="left" vertical="center"/>
    </xf>
    <xf numFmtId="171" fontId="192" fillId="0" borderId="37" xfId="649" applyNumberFormat="1" applyFont="1" applyBorder="1" applyAlignment="1"/>
    <xf numFmtId="0" fontId="187" fillId="0" borderId="0" xfId="649" quotePrefix="1" applyFont="1" applyBorder="1" applyAlignment="1">
      <alignment horizontal="left"/>
    </xf>
    <xf numFmtId="0" fontId="192" fillId="0" borderId="13" xfId="649" applyFont="1" applyFill="1" applyBorder="1" applyAlignment="1">
      <alignment horizontal="left" wrapText="1"/>
    </xf>
    <xf numFmtId="166" fontId="192" fillId="0" borderId="39" xfId="649" applyNumberFormat="1" applyFont="1" applyBorder="1" applyAlignment="1"/>
    <xf numFmtId="0" fontId="89" fillId="0" borderId="0" xfId="649" applyFont="1" applyBorder="1" applyAlignment="1">
      <alignment vertical="center"/>
    </xf>
    <xf numFmtId="166" fontId="187" fillId="0" borderId="13" xfId="649" applyNumberFormat="1" applyFont="1" applyBorder="1" applyAlignment="1"/>
    <xf numFmtId="0" fontId="89" fillId="0" borderId="0" xfId="649" applyFont="1" applyBorder="1" applyAlignment="1"/>
    <xf numFmtId="0" fontId="258" fillId="0" borderId="56" xfId="649" applyFont="1" applyFill="1" applyBorder="1" applyAlignment="1">
      <alignment horizontal="left"/>
    </xf>
    <xf numFmtId="171" fontId="187" fillId="0" borderId="37" xfId="649" applyNumberFormat="1" applyFont="1" applyFill="1" applyBorder="1" applyAlignment="1">
      <alignment horizontal="center"/>
    </xf>
    <xf numFmtId="0" fontId="187" fillId="0" borderId="44" xfId="649" quotePrefix="1" applyFont="1" applyFill="1" applyBorder="1" applyAlignment="1">
      <alignment horizontal="left" wrapText="1"/>
    </xf>
    <xf numFmtId="0" fontId="192" fillId="0" borderId="44" xfId="649" applyFont="1" applyFill="1" applyBorder="1" applyAlignment="1">
      <alignment horizontal="left" wrapText="1"/>
    </xf>
    <xf numFmtId="171" fontId="192" fillId="0" borderId="38" xfId="649" applyNumberFormat="1" applyFont="1" applyFill="1" applyBorder="1" applyAlignment="1">
      <alignment horizontal="center"/>
    </xf>
    <xf numFmtId="171" fontId="192" fillId="0" borderId="0" xfId="649" applyNumberFormat="1" applyFont="1" applyFill="1" applyBorder="1" applyAlignment="1">
      <alignment horizontal="center"/>
    </xf>
    <xf numFmtId="0" fontId="188" fillId="0" borderId="42" xfId="649" applyFont="1" applyBorder="1" applyAlignment="1">
      <alignment horizontal="left" vertical="center"/>
    </xf>
    <xf numFmtId="0" fontId="192" fillId="0" borderId="0" xfId="650" applyFont="1" applyBorder="1" applyAlignment="1">
      <alignment horizontal="left" vertical="center"/>
    </xf>
    <xf numFmtId="259" fontId="187" fillId="0" borderId="37" xfId="650" applyNumberFormat="1" applyFont="1" applyBorder="1" applyAlignment="1">
      <alignment vertical="center"/>
    </xf>
    <xf numFmtId="0" fontId="150" fillId="0" borderId="0" xfId="650" applyFont="1" applyBorder="1" applyAlignment="1">
      <alignment vertical="center"/>
    </xf>
    <xf numFmtId="0" fontId="187" fillId="0" borderId="0" xfId="650" applyFont="1" applyBorder="1" applyAlignment="1">
      <alignment horizontal="left" vertical="center" indent="1"/>
    </xf>
    <xf numFmtId="0" fontId="187" fillId="0" borderId="44" xfId="650" applyFont="1" applyBorder="1" applyAlignment="1">
      <alignment horizontal="left" vertical="center" indent="1"/>
    </xf>
    <xf numFmtId="259" fontId="187" fillId="0" borderId="38" xfId="650" applyNumberFormat="1" applyFont="1" applyBorder="1" applyAlignment="1">
      <alignment vertical="center"/>
    </xf>
    <xf numFmtId="0" fontId="192" fillId="0" borderId="13" xfId="650" applyFont="1" applyBorder="1" applyAlignment="1">
      <alignment horizontal="left" vertical="center" indent="1"/>
    </xf>
    <xf numFmtId="259" fontId="192" fillId="0" borderId="39" xfId="650" applyNumberFormat="1" applyFont="1" applyBorder="1" applyAlignment="1">
      <alignment vertical="center"/>
    </xf>
    <xf numFmtId="0" fontId="187" fillId="0" borderId="56" xfId="650" applyFont="1" applyBorder="1" applyAlignment="1">
      <alignment horizontal="left" vertical="center" indent="1"/>
    </xf>
    <xf numFmtId="259" fontId="187" fillId="0" borderId="36" xfId="650" applyNumberFormat="1" applyFont="1" applyBorder="1" applyAlignment="1">
      <alignment vertical="center"/>
    </xf>
    <xf numFmtId="0" fontId="220" fillId="0" borderId="0" xfId="650" applyFont="1" applyBorder="1" applyAlignment="1">
      <alignment horizontal="left" vertical="center"/>
    </xf>
    <xf numFmtId="0" fontId="187" fillId="0" borderId="0" xfId="650" applyFont="1" applyFill="1"/>
    <xf numFmtId="259" fontId="189" fillId="0" borderId="0" xfId="650" applyNumberFormat="1" applyFont="1" applyFill="1"/>
    <xf numFmtId="259" fontId="189" fillId="0" borderId="0" xfId="650" applyNumberFormat="1" applyFont="1" applyFill="1" applyBorder="1"/>
    <xf numFmtId="0" fontId="6" fillId="0" borderId="0" xfId="650" applyFont="1" applyFill="1"/>
    <xf numFmtId="259" fontId="187" fillId="0" borderId="44" xfId="650" applyNumberFormat="1" applyFont="1" applyFill="1" applyBorder="1" applyAlignment="1">
      <alignment horizontal="right" vertical="center"/>
    </xf>
    <xf numFmtId="0" fontId="187" fillId="0" borderId="0" xfId="650" quotePrefix="1" applyFont="1" applyBorder="1" applyAlignment="1">
      <alignment horizontal="left" vertical="center" indent="2"/>
    </xf>
    <xf numFmtId="269" fontId="187" fillId="0" borderId="0" xfId="650" applyNumberFormat="1" applyFont="1" applyBorder="1" applyAlignment="1">
      <alignment horizontal="left" vertical="center" indent="2"/>
    </xf>
    <xf numFmtId="259" fontId="187" fillId="0" borderId="37" xfId="650" applyNumberFormat="1" applyFont="1" applyFill="1" applyBorder="1" applyAlignment="1">
      <alignment vertical="center"/>
    </xf>
    <xf numFmtId="0" fontId="187" fillId="0" borderId="13" xfId="650" applyFont="1" applyBorder="1" applyAlignment="1">
      <alignment horizontal="left" vertical="center" indent="1"/>
    </xf>
    <xf numFmtId="259" fontId="187" fillId="0" borderId="39" xfId="650" applyNumberFormat="1" applyFont="1" applyBorder="1" applyAlignment="1">
      <alignment vertical="center"/>
    </xf>
    <xf numFmtId="0" fontId="153" fillId="0" borderId="0" xfId="649" applyFont="1" applyAlignment="1">
      <alignment vertical="center"/>
    </xf>
    <xf numFmtId="49" fontId="190" fillId="0" borderId="36" xfId="649" applyNumberFormat="1" applyFont="1" applyFill="1" applyBorder="1" applyAlignment="1">
      <alignment horizontal="right" vertical="top"/>
    </xf>
    <xf numFmtId="49" fontId="190" fillId="0" borderId="46" xfId="649" applyNumberFormat="1" applyFont="1" applyFill="1" applyBorder="1" applyAlignment="1">
      <alignment horizontal="right" vertical="top"/>
    </xf>
    <xf numFmtId="0" fontId="153" fillId="0" borderId="0" xfId="649" applyFont="1" applyBorder="1" applyAlignment="1">
      <alignment vertical="center"/>
    </xf>
    <xf numFmtId="0" fontId="6" fillId="0" borderId="0" xfId="649" applyFont="1" applyAlignment="1">
      <alignment vertical="center"/>
    </xf>
    <xf numFmtId="49" fontId="190" fillId="0" borderId="37" xfId="649" applyNumberFormat="1" applyFont="1" applyFill="1" applyBorder="1" applyAlignment="1">
      <alignment horizontal="right" vertical="top"/>
    </xf>
    <xf numFmtId="49" fontId="190" fillId="0" borderId="47" xfId="649" applyNumberFormat="1" applyFont="1" applyFill="1" applyBorder="1" applyAlignment="1">
      <alignment horizontal="right" vertical="top"/>
    </xf>
    <xf numFmtId="0" fontId="188" fillId="0" borderId="42" xfId="649" applyFont="1" applyBorder="1" applyAlignment="1">
      <alignment horizontal="left" vertical="top"/>
    </xf>
    <xf numFmtId="49" fontId="190" fillId="0" borderId="38" xfId="649" applyNumberFormat="1" applyFont="1" applyFill="1" applyBorder="1" applyAlignment="1">
      <alignment horizontal="right" vertical="top"/>
    </xf>
    <xf numFmtId="168" fontId="188" fillId="0" borderId="0" xfId="649" applyNumberFormat="1" applyFont="1" applyBorder="1" applyAlignment="1">
      <alignment horizontal="center" vertical="top"/>
    </xf>
    <xf numFmtId="0" fontId="189" fillId="0" borderId="0" xfId="649" applyFont="1" applyBorder="1" applyAlignment="1">
      <alignment vertical="top"/>
    </xf>
    <xf numFmtId="0" fontId="187" fillId="0" borderId="40" xfId="649" applyFont="1" applyFill="1" applyBorder="1" applyAlignment="1">
      <alignment horizontal="left" wrapText="1"/>
    </xf>
    <xf numFmtId="171" fontId="187" fillId="29" borderId="36" xfId="649" applyNumberFormat="1" applyFont="1" applyFill="1" applyBorder="1" applyAlignment="1"/>
    <xf numFmtId="171" fontId="190" fillId="0" borderId="0" xfId="649" applyNumberFormat="1" applyFont="1" applyBorder="1" applyAlignment="1"/>
    <xf numFmtId="0" fontId="199" fillId="0" borderId="0" xfId="649" applyFont="1" applyBorder="1" applyAlignment="1">
      <alignment vertical="center"/>
    </xf>
    <xf numFmtId="171" fontId="187" fillId="29" borderId="37" xfId="649" applyNumberFormat="1" applyFont="1" applyFill="1" applyBorder="1" applyAlignment="1"/>
    <xf numFmtId="0" fontId="192" fillId="0" borderId="13" xfId="649" applyFont="1" applyBorder="1" applyAlignment="1">
      <alignment horizontal="left" wrapText="1"/>
    </xf>
    <xf numFmtId="171" fontId="192" fillId="29" borderId="39" xfId="649" applyNumberFormat="1" applyFont="1" applyFill="1" applyBorder="1" applyAlignment="1"/>
    <xf numFmtId="0" fontId="19" fillId="0" borderId="0" xfId="649" applyFont="1" applyAlignment="1">
      <alignment vertical="center"/>
    </xf>
    <xf numFmtId="278" fontId="187" fillId="0" borderId="36" xfId="630" applyNumberFormat="1" applyFont="1" applyBorder="1" applyAlignment="1">
      <alignment vertical="center"/>
    </xf>
    <xf numFmtId="278" fontId="187" fillId="0" borderId="37" xfId="630" applyNumberFormat="1" applyFont="1" applyBorder="1" applyAlignment="1">
      <alignment vertical="center"/>
    </xf>
    <xf numFmtId="278" fontId="187" fillId="0" borderId="37" xfId="630" applyNumberFormat="1" applyFont="1" applyBorder="1" applyAlignment="1"/>
    <xf numFmtId="278" fontId="187" fillId="0" borderId="39" xfId="630" applyNumberFormat="1" applyFont="1" applyBorder="1" applyAlignment="1">
      <alignment vertical="center"/>
    </xf>
    <xf numFmtId="0" fontId="188" fillId="0" borderId="44" xfId="630" applyFont="1" applyBorder="1" applyAlignment="1">
      <alignment horizontal="left" vertical="center" wrapText="1"/>
    </xf>
    <xf numFmtId="258" fontId="187" fillId="0" borderId="44" xfId="630" applyNumberFormat="1" applyFont="1" applyBorder="1" applyAlignment="1">
      <alignment vertical="center"/>
    </xf>
    <xf numFmtId="258" fontId="187" fillId="0" borderId="44" xfId="630" applyNumberFormat="1" applyFont="1" applyBorder="1" applyAlignment="1"/>
    <xf numFmtId="271" fontId="187" fillId="0" borderId="39" xfId="630" applyNumberFormat="1" applyFont="1" applyBorder="1" applyAlignment="1">
      <alignment vertical="center"/>
    </xf>
    <xf numFmtId="0" fontId="187" fillId="0" borderId="40" xfId="0" applyFont="1" applyFill="1" applyBorder="1"/>
    <xf numFmtId="172" fontId="187" fillId="0" borderId="36" xfId="638" applyNumberFormat="1" applyFont="1" applyFill="1" applyBorder="1"/>
    <xf numFmtId="171" fontId="187" fillId="0" borderId="36" xfId="638" applyNumberFormat="1" applyFont="1" applyFill="1" applyBorder="1"/>
    <xf numFmtId="0" fontId="187" fillId="0" borderId="41" xfId="0" applyFont="1" applyFill="1" applyBorder="1"/>
    <xf numFmtId="172" fontId="187" fillId="0" borderId="37" xfId="638" applyNumberFormat="1" applyFont="1" applyFill="1" applyBorder="1"/>
    <xf numFmtId="171" fontId="187" fillId="0" borderId="37" xfId="638" applyNumberFormat="1" applyFont="1" applyFill="1" applyBorder="1"/>
    <xf numFmtId="0" fontId="187" fillId="0" borderId="41" xfId="0" quotePrefix="1" applyFont="1" applyFill="1" applyBorder="1"/>
    <xf numFmtId="263" fontId="187" fillId="0" borderId="37" xfId="638" applyNumberFormat="1" applyFont="1" applyFill="1" applyBorder="1"/>
    <xf numFmtId="0" fontId="187" fillId="0" borderId="42" xfId="0" applyFont="1" applyFill="1" applyBorder="1"/>
    <xf numFmtId="172" fontId="187" fillId="0" borderId="38" xfId="638" applyNumberFormat="1" applyFont="1" applyFill="1" applyBorder="1"/>
    <xf numFmtId="0" fontId="192" fillId="0" borderId="43" xfId="0" applyFont="1" applyFill="1" applyBorder="1"/>
    <xf numFmtId="172" fontId="192" fillId="0" borderId="39" xfId="638" applyNumberFormat="1" applyFont="1" applyFill="1" applyBorder="1"/>
    <xf numFmtId="0" fontId="192" fillId="0" borderId="41" xfId="0" applyFont="1" applyFill="1" applyBorder="1"/>
    <xf numFmtId="172" fontId="192" fillId="0" borderId="37" xfId="638" applyNumberFormat="1" applyFont="1" applyFill="1" applyBorder="1"/>
    <xf numFmtId="0" fontId="192" fillId="0" borderId="42" xfId="0" applyFont="1" applyFill="1" applyBorder="1"/>
    <xf numFmtId="172" fontId="192" fillId="0" borderId="38" xfId="638" applyNumberFormat="1" applyFont="1" applyFill="1" applyBorder="1"/>
    <xf numFmtId="0" fontId="194" fillId="0" borderId="0" xfId="0" applyFont="1" applyFill="1" applyBorder="1"/>
    <xf numFmtId="172" fontId="194" fillId="0" borderId="0" xfId="638" applyNumberFormat="1" applyFont="1" applyFill="1" applyBorder="1"/>
    <xf numFmtId="0" fontId="192" fillId="0" borderId="40" xfId="0" applyFont="1" applyFill="1" applyBorder="1"/>
    <xf numFmtId="0" fontId="187" fillId="0" borderId="41" xfId="0" applyFont="1" applyFill="1" applyBorder="1" applyAlignment="1">
      <alignment horizontal="left" indent="1"/>
    </xf>
    <xf numFmtId="172" fontId="179" fillId="29" borderId="0" xfId="0" applyNumberFormat="1" applyFont="1" applyFill="1"/>
    <xf numFmtId="0" fontId="187" fillId="0" borderId="43" xfId="0" applyFont="1" applyFill="1" applyBorder="1" applyAlignment="1">
      <alignment horizontal="left" indent="1"/>
    </xf>
    <xf numFmtId="172" fontId="187" fillId="0" borderId="39" xfId="638" applyNumberFormat="1" applyFont="1" applyFill="1" applyBorder="1"/>
    <xf numFmtId="172" fontId="179" fillId="29" borderId="0" xfId="638" applyNumberFormat="1" applyFont="1" applyFill="1"/>
    <xf numFmtId="0" fontId="259" fillId="0" borderId="0" xfId="630" applyFont="1" applyFill="1"/>
    <xf numFmtId="0" fontId="187" fillId="0" borderId="40" xfId="651" applyFont="1" applyBorder="1" applyAlignment="1">
      <alignment horizontal="left" vertical="center"/>
    </xf>
    <xf numFmtId="171" fontId="187" fillId="0" borderId="36" xfId="651" applyNumberFormat="1" applyFont="1" applyBorder="1" applyAlignment="1">
      <alignment horizontal="left" vertical="center"/>
    </xf>
    <xf numFmtId="0" fontId="150" fillId="0" borderId="0" xfId="651" applyFont="1" applyAlignment="1">
      <alignment vertical="center"/>
    </xf>
    <xf numFmtId="0" fontId="187" fillId="0" borderId="41" xfId="651" applyFont="1" applyBorder="1" applyAlignment="1">
      <alignment horizontal="left" vertical="center"/>
    </xf>
    <xf numFmtId="171" fontId="187" fillId="0" borderId="37" xfId="651" applyNumberFormat="1" applyFont="1" applyBorder="1" applyAlignment="1">
      <alignment horizontal="left" vertical="center"/>
    </xf>
    <xf numFmtId="0" fontId="187" fillId="0" borderId="41" xfId="651" applyFont="1" applyBorder="1" applyAlignment="1">
      <alignment horizontal="left" wrapText="1"/>
    </xf>
    <xf numFmtId="171" fontId="187" fillId="0" borderId="37" xfId="651" applyNumberFormat="1" applyFont="1" applyBorder="1" applyAlignment="1">
      <alignment horizontal="left"/>
    </xf>
    <xf numFmtId="0" fontId="150" fillId="0" borderId="0" xfId="651" applyFont="1" applyBorder="1" applyAlignment="1">
      <alignment vertical="center"/>
    </xf>
    <xf numFmtId="0" fontId="187" fillId="0" borderId="42" xfId="651" applyFont="1" applyBorder="1" applyAlignment="1">
      <alignment horizontal="left" vertical="center"/>
    </xf>
    <xf numFmtId="171" fontId="187" fillId="0" borderId="38" xfId="651" applyNumberFormat="1" applyFont="1" applyBorder="1" applyAlignment="1">
      <alignment horizontal="left" vertical="center"/>
    </xf>
    <xf numFmtId="0" fontId="192" fillId="0" borderId="40" xfId="651" applyFont="1" applyBorder="1" applyAlignment="1">
      <alignment horizontal="left" vertical="center"/>
    </xf>
    <xf numFmtId="171" fontId="192" fillId="0" borderId="36" xfId="651" applyNumberFormat="1" applyFont="1" applyBorder="1" applyAlignment="1">
      <alignment horizontal="left" vertical="center"/>
    </xf>
    <xf numFmtId="0" fontId="38" fillId="0" borderId="0" xfId="651" applyFont="1" applyBorder="1" applyAlignment="1">
      <alignment vertical="center"/>
    </xf>
    <xf numFmtId="0" fontId="192" fillId="0" borderId="42" xfId="651" applyFont="1" applyBorder="1" applyAlignment="1">
      <alignment wrapText="1"/>
    </xf>
    <xf numFmtId="171" fontId="192" fillId="0" borderId="38" xfId="651" applyNumberFormat="1" applyFont="1" applyBorder="1" applyAlignment="1">
      <alignment horizontal="left" vertical="center"/>
    </xf>
    <xf numFmtId="0" fontId="6" fillId="0" borderId="0" xfId="651" applyFont="1"/>
    <xf numFmtId="0" fontId="6" fillId="0" borderId="0" xfId="651" applyFont="1" applyBorder="1"/>
    <xf numFmtId="0" fontId="192" fillId="29" borderId="40" xfId="651" applyFont="1" applyFill="1" applyBorder="1" applyAlignment="1">
      <alignment horizontal="left" vertical="center"/>
    </xf>
    <xf numFmtId="168" fontId="188" fillId="29" borderId="36" xfId="651" applyNumberFormat="1" applyFont="1" applyFill="1" applyBorder="1" applyAlignment="1">
      <alignment horizontal="right" vertical="center"/>
    </xf>
    <xf numFmtId="0" fontId="150" fillId="29" borderId="0" xfId="651" applyFont="1" applyFill="1" applyAlignment="1">
      <alignment vertical="center"/>
    </xf>
    <xf numFmtId="0" fontId="187" fillId="29" borderId="41" xfId="651" applyFont="1" applyFill="1" applyBorder="1" applyAlignment="1">
      <alignment horizontal="left" vertical="center"/>
    </xf>
    <xf numFmtId="166" fontId="187" fillId="29" borderId="37" xfId="651" applyNumberFormat="1" applyFont="1" applyFill="1" applyBorder="1" applyAlignment="1">
      <alignment horizontal="right" vertical="center"/>
    </xf>
    <xf numFmtId="0" fontId="150" fillId="29" borderId="0" xfId="651" applyFont="1" applyFill="1" applyBorder="1" applyAlignment="1">
      <alignment vertical="center"/>
    </xf>
    <xf numFmtId="260" fontId="187" fillId="0" borderId="37" xfId="651" applyNumberFormat="1" applyFont="1" applyBorder="1" applyAlignment="1">
      <alignment vertical="center"/>
    </xf>
    <xf numFmtId="0" fontId="192" fillId="29" borderId="41" xfId="651" applyFont="1" applyFill="1" applyBorder="1" applyAlignment="1">
      <alignment horizontal="left" vertical="center"/>
    </xf>
    <xf numFmtId="0" fontId="38" fillId="29" borderId="0" xfId="651" applyFont="1" applyFill="1" applyBorder="1" applyAlignment="1">
      <alignment vertical="center"/>
    </xf>
    <xf numFmtId="0" fontId="187" fillId="29" borderId="42" xfId="651" applyFont="1" applyFill="1" applyBorder="1" applyAlignment="1">
      <alignment horizontal="left" wrapText="1"/>
    </xf>
    <xf numFmtId="166" fontId="187" fillId="29" borderId="38" xfId="651" applyNumberFormat="1" applyFont="1" applyFill="1" applyBorder="1" applyAlignment="1">
      <alignment horizontal="right"/>
    </xf>
    <xf numFmtId="0" fontId="6" fillId="29" borderId="0" xfId="651" applyFont="1" applyFill="1" applyBorder="1"/>
    <xf numFmtId="276" fontId="187" fillId="0" borderId="36" xfId="649" applyNumberFormat="1" applyFont="1" applyBorder="1" applyAlignment="1">
      <alignment horizontal="right" vertical="center"/>
    </xf>
    <xf numFmtId="276" fontId="187" fillId="0" borderId="38" xfId="649" applyNumberFormat="1" applyFont="1" applyBorder="1" applyAlignment="1">
      <alignment horizontal="right" vertical="center"/>
    </xf>
    <xf numFmtId="0" fontId="187" fillId="0" borderId="0" xfId="649" quotePrefix="1" applyFont="1" applyBorder="1" applyAlignment="1">
      <alignment horizontal="left" vertical="center" indent="1"/>
    </xf>
    <xf numFmtId="276" fontId="187" fillId="0" borderId="37" xfId="649" applyNumberFormat="1" applyFont="1" applyBorder="1" applyAlignment="1">
      <alignment horizontal="right" vertical="center"/>
    </xf>
    <xf numFmtId="166" fontId="187" fillId="0" borderId="0" xfId="649" applyNumberFormat="1" applyFont="1" applyFill="1" applyBorder="1" applyAlignment="1">
      <alignment vertical="center"/>
    </xf>
    <xf numFmtId="0" fontId="220" fillId="0" borderId="56" xfId="649" applyFont="1" applyFill="1" applyBorder="1"/>
    <xf numFmtId="0" fontId="6" fillId="0" borderId="0" xfId="652" applyFont="1"/>
    <xf numFmtId="0" fontId="188" fillId="0" borderId="0" xfId="649" quotePrefix="1" applyFont="1" applyFill="1" applyBorder="1" applyAlignment="1">
      <alignment horizontal="left" vertical="center" indent="1"/>
    </xf>
    <xf numFmtId="166" fontId="188" fillId="0" borderId="37" xfId="649" applyNumberFormat="1" applyFont="1" applyFill="1" applyBorder="1" applyAlignment="1">
      <alignment vertical="center"/>
    </xf>
    <xf numFmtId="258" fontId="187" fillId="0" borderId="37" xfId="649" applyNumberFormat="1" applyFont="1" applyFill="1" applyBorder="1" applyAlignment="1">
      <alignment vertical="center"/>
    </xf>
    <xf numFmtId="258" fontId="187" fillId="0" borderId="38" xfId="649" applyNumberFormat="1" applyFont="1" applyFill="1" applyBorder="1" applyAlignment="1">
      <alignment vertical="center"/>
    </xf>
    <xf numFmtId="0" fontId="187" fillId="0" borderId="0" xfId="649" applyFont="1" applyBorder="1" applyAlignment="1">
      <alignment horizontal="left" indent="1"/>
    </xf>
    <xf numFmtId="166" fontId="187" fillId="0" borderId="37" xfId="649" quotePrefix="1" applyNumberFormat="1" applyFont="1" applyFill="1" applyBorder="1" applyAlignment="1">
      <alignment horizontal="right" vertical="center"/>
    </xf>
    <xf numFmtId="0" fontId="187" fillId="0" borderId="44" xfId="649" applyFont="1" applyBorder="1" applyAlignment="1">
      <alignment horizontal="left" indent="1"/>
    </xf>
    <xf numFmtId="0" fontId="187" fillId="0" borderId="13" xfId="649" applyFont="1" applyBorder="1" applyAlignment="1">
      <alignment horizontal="left" vertical="center" indent="1"/>
    </xf>
    <xf numFmtId="166" fontId="187" fillId="0" borderId="39" xfId="649" quotePrefix="1" applyNumberFormat="1" applyFont="1" applyFill="1" applyBorder="1" applyAlignment="1">
      <alignment horizontal="right" vertical="center"/>
    </xf>
    <xf numFmtId="0" fontId="219" fillId="0" borderId="44" xfId="630" applyFont="1" applyFill="1" applyBorder="1" applyAlignment="1">
      <alignment horizontal="left" vertical="center"/>
    </xf>
    <xf numFmtId="0" fontId="189" fillId="0" borderId="0" xfId="630" applyFont="1" applyFill="1" applyBorder="1" applyAlignment="1" applyProtection="1">
      <alignment horizontal="left" vertical="center"/>
      <protection locked="0"/>
    </xf>
    <xf numFmtId="166" fontId="189" fillId="0" borderId="37" xfId="630" applyNumberFormat="1" applyFont="1" applyFill="1" applyBorder="1" applyAlignment="1" applyProtection="1">
      <alignment vertical="center"/>
      <protection locked="0"/>
    </xf>
    <xf numFmtId="166" fontId="189" fillId="0" borderId="37" xfId="630" applyNumberFormat="1" applyFont="1" applyBorder="1" applyAlignment="1" applyProtection="1">
      <alignment vertical="center"/>
      <protection locked="0"/>
    </xf>
    <xf numFmtId="0" fontId="189" fillId="0" borderId="44" xfId="630" applyFont="1" applyFill="1" applyBorder="1" applyAlignment="1" applyProtection="1">
      <alignment horizontal="left" vertical="center" wrapText="1"/>
      <protection locked="0"/>
    </xf>
    <xf numFmtId="166" fontId="189" fillId="0" borderId="38" xfId="630" applyNumberFormat="1" applyFont="1" applyFill="1" applyBorder="1" applyAlignment="1" applyProtection="1">
      <alignment vertical="center"/>
      <protection locked="0"/>
    </xf>
    <xf numFmtId="166" fontId="189" fillId="0" borderId="38" xfId="630" applyNumberFormat="1" applyFont="1" applyBorder="1" applyAlignment="1" applyProtection="1">
      <alignment vertical="center"/>
      <protection locked="0"/>
    </xf>
    <xf numFmtId="0" fontId="189" fillId="0" borderId="56" xfId="630" applyFont="1" applyFill="1" applyBorder="1" applyAlignment="1" applyProtection="1">
      <alignment horizontal="left" vertical="center"/>
      <protection locked="0"/>
    </xf>
    <xf numFmtId="166" fontId="189" fillId="0" borderId="36" xfId="630" applyNumberFormat="1" applyFont="1" applyFill="1" applyBorder="1" applyAlignment="1" applyProtection="1">
      <alignment vertical="center"/>
      <protection locked="0"/>
    </xf>
    <xf numFmtId="0" fontId="189" fillId="0" borderId="44" xfId="630" applyFont="1" applyFill="1" applyBorder="1" applyAlignment="1" applyProtection="1">
      <alignment horizontal="left" vertical="center"/>
      <protection locked="0"/>
    </xf>
    <xf numFmtId="0" fontId="220" fillId="0" borderId="13" xfId="630" applyFont="1" applyFill="1" applyBorder="1" applyAlignment="1" applyProtection="1">
      <alignment horizontal="left" vertical="center"/>
      <protection locked="0"/>
    </xf>
    <xf numFmtId="166" fontId="220" fillId="0" borderId="38" xfId="630" applyNumberFormat="1" applyFont="1" applyBorder="1" applyAlignment="1" applyProtection="1">
      <alignment vertical="center"/>
      <protection locked="0"/>
    </xf>
    <xf numFmtId="0" fontId="189" fillId="0" borderId="0" xfId="647" applyFont="1" applyFill="1"/>
    <xf numFmtId="0" fontId="189" fillId="0" borderId="0" xfId="647" applyFont="1"/>
    <xf numFmtId="0" fontId="220" fillId="0" borderId="40" xfId="647" applyFont="1" applyFill="1" applyBorder="1"/>
    <xf numFmtId="0" fontId="189" fillId="0" borderId="36" xfId="647" applyFont="1" applyBorder="1"/>
    <xf numFmtId="0" fontId="189" fillId="0" borderId="13" xfId="630" applyFont="1" applyFill="1" applyBorder="1" applyAlignment="1" applyProtection="1">
      <alignment horizontal="left" vertical="center"/>
      <protection locked="0"/>
    </xf>
    <xf numFmtId="166" fontId="189" fillId="0" borderId="39" xfId="630" applyNumberFormat="1" applyFont="1" applyFill="1" applyBorder="1" applyAlignment="1" applyProtection="1">
      <alignment vertical="center"/>
      <protection locked="0"/>
    </xf>
    <xf numFmtId="0" fontId="220" fillId="0" borderId="56" xfId="630" applyFont="1" applyFill="1" applyBorder="1" applyAlignment="1" applyProtection="1">
      <alignment horizontal="left" vertical="center"/>
      <protection locked="0"/>
    </xf>
    <xf numFmtId="0" fontId="189" fillId="0" borderId="0" xfId="647" applyFont="1" applyFill="1" applyBorder="1"/>
    <xf numFmtId="258" fontId="189" fillId="0" borderId="37" xfId="647" applyNumberFormat="1" applyFont="1" applyBorder="1"/>
    <xf numFmtId="0" fontId="25" fillId="0" borderId="0" xfId="647" applyFont="1"/>
    <xf numFmtId="0" fontId="189" fillId="0" borderId="44" xfId="647" applyFont="1" applyFill="1" applyBorder="1"/>
    <xf numFmtId="258" fontId="189" fillId="0" borderId="38" xfId="647" applyNumberFormat="1" applyFont="1" applyBorder="1"/>
    <xf numFmtId="175" fontId="187" fillId="0" borderId="0" xfId="630" applyNumberFormat="1" applyFont="1" applyFill="1" applyBorder="1" applyAlignment="1">
      <alignment horizontal="right"/>
    </xf>
    <xf numFmtId="175" fontId="187" fillId="0" borderId="0" xfId="630" applyNumberFormat="1" applyFont="1" applyBorder="1" applyAlignment="1">
      <alignment horizontal="right"/>
    </xf>
    <xf numFmtId="175" fontId="187" fillId="0" borderId="0" xfId="630" applyNumberFormat="1" applyFont="1" applyBorder="1" applyAlignment="1">
      <alignment horizontal="right" vertical="center"/>
    </xf>
    <xf numFmtId="0" fontId="189" fillId="0" borderId="0" xfId="630" applyFont="1" applyAlignment="1">
      <alignment vertical="center"/>
    </xf>
    <xf numFmtId="0" fontId="230" fillId="0" borderId="0" xfId="630" applyFont="1" applyAlignment="1">
      <alignment vertical="center"/>
    </xf>
    <xf numFmtId="2" fontId="187" fillId="0" borderId="0" xfId="393" applyNumberFormat="1" applyFont="1" applyFill="1" applyBorder="1" applyAlignment="1">
      <alignment horizontal="left" vertical="center" indent="1"/>
    </xf>
    <xf numFmtId="280" fontId="189" fillId="0" borderId="42" xfId="653" applyNumberFormat="1" applyFont="1" applyBorder="1" applyAlignment="1">
      <alignment vertical="center"/>
    </xf>
    <xf numFmtId="2" fontId="187" fillId="0" borderId="47" xfId="393" applyNumberFormat="1" applyFont="1" applyFill="1" applyBorder="1" applyAlignment="1">
      <alignment horizontal="left" vertical="center" wrapText="1"/>
    </xf>
    <xf numFmtId="2" fontId="187" fillId="0" borderId="0" xfId="393" applyNumberFormat="1" applyFont="1" applyFill="1" applyBorder="1" applyAlignment="1">
      <alignment horizontal="left" vertical="center" wrapText="1"/>
    </xf>
    <xf numFmtId="2" fontId="187" fillId="0" borderId="41" xfId="393" applyNumberFormat="1" applyFont="1" applyFill="1" applyBorder="1" applyAlignment="1">
      <alignment vertical="center"/>
    </xf>
    <xf numFmtId="49" fontId="187" fillId="0" borderId="37" xfId="393" applyNumberFormat="1" applyFont="1" applyFill="1" applyBorder="1" applyAlignment="1">
      <alignment horizontal="center" vertical="center"/>
    </xf>
    <xf numFmtId="49" fontId="189" fillId="0" borderId="37" xfId="393" applyNumberFormat="1" applyFont="1" applyBorder="1" applyAlignment="1">
      <alignment horizontal="center" vertical="center"/>
    </xf>
    <xf numFmtId="2" fontId="187" fillId="0" borderId="42" xfId="393" applyNumberFormat="1" applyFont="1" applyFill="1" applyBorder="1" applyAlignment="1">
      <alignment vertical="center"/>
    </xf>
    <xf numFmtId="49" fontId="200" fillId="0" borderId="56" xfId="393" applyNumberFormat="1" applyFont="1" applyFill="1" applyBorder="1" applyAlignment="1">
      <alignment horizontal="center" vertical="center"/>
    </xf>
    <xf numFmtId="0" fontId="203" fillId="0" borderId="56" xfId="393" applyFont="1" applyBorder="1"/>
    <xf numFmtId="0" fontId="32" fillId="0" borderId="0" xfId="393" applyFont="1"/>
    <xf numFmtId="0" fontId="244" fillId="0" borderId="0" xfId="393" applyFont="1" applyAlignment="1">
      <alignment vertical="center"/>
    </xf>
    <xf numFmtId="0" fontId="32" fillId="0" borderId="0" xfId="393" quotePrefix="1" applyFont="1" applyAlignment="1">
      <alignment vertical="center"/>
    </xf>
    <xf numFmtId="0" fontId="6" fillId="0" borderId="0" xfId="393" applyFont="1" applyAlignment="1">
      <alignment vertical="center"/>
    </xf>
    <xf numFmtId="0" fontId="32" fillId="0" borderId="0" xfId="393" quotePrefix="1" applyFont="1" applyAlignment="1"/>
    <xf numFmtId="0" fontId="6" fillId="0" borderId="0" xfId="393" applyFont="1" applyAlignment="1"/>
    <xf numFmtId="0" fontId="204" fillId="0" borderId="0" xfId="393" applyFont="1" applyAlignment="1"/>
    <xf numFmtId="0" fontId="32" fillId="0" borderId="0" xfId="393" applyFont="1" applyAlignment="1"/>
    <xf numFmtId="0" fontId="188" fillId="0" borderId="0" xfId="649" applyFont="1" applyFill="1" applyAlignment="1">
      <alignment vertical="center"/>
    </xf>
    <xf numFmtId="276" fontId="187" fillId="0" borderId="36" xfId="649" quotePrefix="1" applyNumberFormat="1" applyFont="1" applyFill="1" applyBorder="1" applyAlignment="1">
      <alignment horizontal="right"/>
    </xf>
    <xf numFmtId="276" fontId="187" fillId="0" borderId="36" xfId="649" applyNumberFormat="1" applyFont="1" applyFill="1" applyBorder="1" applyAlignment="1">
      <alignment horizontal="right"/>
    </xf>
    <xf numFmtId="0" fontId="25" fillId="0" borderId="0" xfId="649" applyFont="1" applyFill="1" applyAlignment="1">
      <alignment vertical="center"/>
    </xf>
    <xf numFmtId="0" fontId="188" fillId="0" borderId="0" xfId="649" applyFont="1" applyFill="1" applyBorder="1" applyAlignment="1">
      <alignment horizontal="left" vertical="center"/>
    </xf>
    <xf numFmtId="168" fontId="187" fillId="0" borderId="38" xfId="649" applyNumberFormat="1" applyFont="1" applyFill="1" applyBorder="1" applyAlignment="1">
      <alignment horizontal="right" vertical="center"/>
    </xf>
    <xf numFmtId="270" fontId="199" fillId="0" borderId="36" xfId="646" applyNumberFormat="1" applyFont="1" applyFill="1" applyBorder="1" applyAlignment="1">
      <alignment vertical="center"/>
    </xf>
    <xf numFmtId="0" fontId="187" fillId="0" borderId="44" xfId="649" applyFont="1" applyFill="1" applyBorder="1" applyAlignment="1">
      <alignment horizontal="left" vertical="center"/>
    </xf>
    <xf numFmtId="270" fontId="199" fillId="0" borderId="38" xfId="646" applyNumberFormat="1" applyFont="1" applyFill="1" applyBorder="1" applyAlignment="1">
      <alignment vertical="center"/>
    </xf>
    <xf numFmtId="0" fontId="25" fillId="0" borderId="0" xfId="649" applyFont="1" applyFill="1" applyBorder="1" applyAlignment="1">
      <alignment vertical="center"/>
    </xf>
    <xf numFmtId="0" fontId="204" fillId="0" borderId="0" xfId="393" applyFont="1"/>
    <xf numFmtId="0" fontId="187" fillId="0" borderId="56" xfId="649" applyFont="1" applyFill="1" applyBorder="1" applyAlignment="1">
      <alignment horizontal="left" wrapText="1"/>
    </xf>
    <xf numFmtId="0" fontId="187" fillId="0" borderId="0" xfId="649" applyFont="1" applyFill="1" applyBorder="1" applyAlignment="1">
      <alignment horizontal="left" indent="1"/>
    </xf>
    <xf numFmtId="270" fontId="199" fillId="0" borderId="37" xfId="646" applyNumberFormat="1" applyFont="1" applyFill="1" applyBorder="1" applyAlignment="1"/>
    <xf numFmtId="0" fontId="187" fillId="0" borderId="44" xfId="649" applyFont="1" applyFill="1" applyBorder="1" applyAlignment="1">
      <alignment horizontal="left" indent="1"/>
    </xf>
    <xf numFmtId="270" fontId="199" fillId="0" borderId="38" xfId="646" applyNumberFormat="1" applyFont="1" applyFill="1" applyBorder="1" applyAlignment="1"/>
    <xf numFmtId="0" fontId="187" fillId="0" borderId="40" xfId="649" applyFont="1" applyFill="1" applyBorder="1" applyAlignment="1">
      <alignment horizontal="left" vertical="center"/>
    </xf>
    <xf numFmtId="270" fontId="199" fillId="0" borderId="37" xfId="646" applyNumberFormat="1" applyFont="1" applyFill="1" applyBorder="1" applyAlignment="1">
      <alignment vertical="center"/>
    </xf>
    <xf numFmtId="0" fontId="187" fillId="0" borderId="0" xfId="649" applyFont="1" applyFill="1" applyBorder="1" applyAlignment="1">
      <alignment horizontal="left" vertical="center"/>
    </xf>
    <xf numFmtId="0" fontId="192" fillId="0" borderId="13" xfId="649" applyFont="1" applyFill="1" applyBorder="1" applyAlignment="1">
      <alignment horizontal="left" vertical="center"/>
    </xf>
    <xf numFmtId="270" fontId="19" fillId="0" borderId="39" xfId="646" applyNumberFormat="1" applyFont="1" applyFill="1" applyBorder="1" applyAlignment="1">
      <alignment vertical="center"/>
    </xf>
    <xf numFmtId="0" fontId="226" fillId="0" borderId="56" xfId="645" applyFont="1" applyBorder="1" applyAlignment="1" applyProtection="1">
      <alignment horizontal="left" vertical="top"/>
    </xf>
    <xf numFmtId="0" fontId="6" fillId="0" borderId="0" xfId="0" applyFont="1" applyAlignment="1">
      <alignment horizontal="right"/>
    </xf>
    <xf numFmtId="175" fontId="187" fillId="0" borderId="14" xfId="630" applyNumberFormat="1" applyFont="1" applyBorder="1" applyAlignment="1">
      <alignment horizontal="right" vertical="center"/>
    </xf>
    <xf numFmtId="175" fontId="187" fillId="0" borderId="39" xfId="630" applyNumberFormat="1" applyFont="1" applyFill="1" applyBorder="1" applyAlignment="1">
      <alignment horizontal="right" vertical="center"/>
    </xf>
    <xf numFmtId="281" fontId="187" fillId="0" borderId="36" xfId="393" applyNumberFormat="1" applyFont="1" applyFill="1" applyBorder="1" applyAlignment="1">
      <alignment vertical="center"/>
    </xf>
    <xf numFmtId="281" fontId="187" fillId="0" borderId="37" xfId="393" applyNumberFormat="1" applyFont="1" applyFill="1" applyBorder="1" applyAlignment="1">
      <alignment vertical="center"/>
    </xf>
    <xf numFmtId="281" fontId="187" fillId="0" borderId="38" xfId="393" applyNumberFormat="1" applyFont="1" applyFill="1" applyBorder="1" applyAlignment="1">
      <alignment vertical="center"/>
    </xf>
    <xf numFmtId="2" fontId="192" fillId="0" borderId="56" xfId="393" quotePrefix="1" applyNumberFormat="1" applyFont="1" applyFill="1" applyBorder="1" applyAlignment="1">
      <alignment horizontal="left" vertical="center"/>
    </xf>
    <xf numFmtId="2" fontId="187" fillId="0" borderId="44" xfId="393" applyNumberFormat="1" applyFont="1" applyFill="1" applyBorder="1" applyAlignment="1">
      <alignment horizontal="left" vertical="center"/>
    </xf>
    <xf numFmtId="2" fontId="192" fillId="0" borderId="44" xfId="393" applyNumberFormat="1" applyFont="1" applyFill="1" applyBorder="1" applyAlignment="1">
      <alignment horizontal="left" vertical="center"/>
    </xf>
    <xf numFmtId="2" fontId="202" fillId="0" borderId="36" xfId="393" applyNumberFormat="1" applyFont="1" applyFill="1" applyBorder="1" applyAlignment="1">
      <alignment vertical="center"/>
    </xf>
    <xf numFmtId="2" fontId="202" fillId="0" borderId="37" xfId="393" applyNumberFormat="1" applyFont="1" applyFill="1" applyBorder="1" applyAlignment="1">
      <alignment vertical="center"/>
    </xf>
    <xf numFmtId="2" fontId="202" fillId="0" borderId="37" xfId="393" applyNumberFormat="1" applyFont="1" applyFill="1" applyBorder="1" applyAlignment="1">
      <alignment horizontal="left" vertical="center"/>
    </xf>
    <xf numFmtId="2" fontId="202" fillId="0" borderId="38" xfId="393" applyNumberFormat="1" applyFont="1" applyFill="1" applyBorder="1" applyAlignment="1">
      <alignment vertical="center"/>
    </xf>
    <xf numFmtId="2" fontId="202" fillId="0" borderId="0" xfId="393" applyNumberFormat="1" applyFont="1" applyFill="1" applyBorder="1" applyAlignment="1">
      <alignment vertical="center"/>
    </xf>
    <xf numFmtId="49" fontId="202" fillId="0" borderId="0" xfId="393" applyNumberFormat="1" applyFont="1" applyFill="1" applyBorder="1" applyAlignment="1">
      <alignment vertical="center"/>
    </xf>
    <xf numFmtId="0" fontId="32" fillId="0" borderId="0" xfId="393" applyFont="1" applyAlignment="1">
      <alignment vertical="center"/>
    </xf>
    <xf numFmtId="0" fontId="32" fillId="0" borderId="0" xfId="393" quotePrefix="1" applyFont="1"/>
    <xf numFmtId="0" fontId="262" fillId="0" borderId="0" xfId="630" applyFont="1" applyFill="1"/>
    <xf numFmtId="0" fontId="32" fillId="0" borderId="0" xfId="630" quotePrefix="1" applyFont="1" applyFill="1"/>
    <xf numFmtId="0" fontId="187" fillId="0" borderId="40" xfId="630" applyFont="1" applyBorder="1" applyAlignment="1">
      <alignment horizontal="left" vertical="center"/>
    </xf>
    <xf numFmtId="0" fontId="187" fillId="0" borderId="41" xfId="630" applyFont="1" applyBorder="1" applyAlignment="1">
      <alignment horizontal="left" vertical="center"/>
    </xf>
    <xf numFmtId="0" fontId="192" fillId="0" borderId="43" xfId="630" applyFont="1" applyBorder="1" applyAlignment="1">
      <alignment horizontal="left" vertical="center"/>
    </xf>
    <xf numFmtId="2" fontId="202" fillId="0" borderId="56" xfId="393" applyNumberFormat="1" applyFont="1" applyFill="1" applyBorder="1" applyAlignment="1">
      <alignment vertical="center"/>
    </xf>
    <xf numFmtId="258" fontId="187" fillId="0" borderId="56" xfId="630" applyNumberFormat="1" applyFont="1" applyBorder="1" applyAlignment="1">
      <alignment vertical="center"/>
    </xf>
    <xf numFmtId="258" fontId="32" fillId="0" borderId="0" xfId="393" applyNumberFormat="1" applyFont="1" applyAlignment="1">
      <alignment vertical="center"/>
    </xf>
    <xf numFmtId="0" fontId="187" fillId="0" borderId="41" xfId="630" quotePrefix="1" applyFont="1" applyBorder="1" applyAlignment="1">
      <alignment horizontal="left" vertical="center" indent="1"/>
    </xf>
    <xf numFmtId="0" fontId="187" fillId="0" borderId="42" xfId="630" applyFont="1" applyBorder="1" applyAlignment="1">
      <alignment horizontal="left" vertical="center"/>
    </xf>
    <xf numFmtId="0" fontId="192" fillId="0" borderId="56" xfId="630" applyFont="1" applyBorder="1" applyAlignment="1">
      <alignment horizontal="left" vertical="center"/>
    </xf>
    <xf numFmtId="0" fontId="187" fillId="0" borderId="44" xfId="630" quotePrefix="1" applyFont="1" applyBorder="1" applyAlignment="1">
      <alignment horizontal="left" vertical="center" indent="1"/>
    </xf>
    <xf numFmtId="178" fontId="150" fillId="0" borderId="0" xfId="393" applyNumberFormat="1" applyFont="1" applyBorder="1" applyAlignment="1">
      <alignment vertical="center"/>
    </xf>
    <xf numFmtId="0" fontId="187" fillId="0" borderId="41" xfId="393" applyFont="1" applyFill="1" applyBorder="1" applyAlignment="1">
      <alignment vertical="center"/>
    </xf>
    <xf numFmtId="0" fontId="187" fillId="0" borderId="41" xfId="393" applyFont="1" applyFill="1" applyBorder="1" applyAlignment="1">
      <alignment horizontal="left" vertical="center"/>
    </xf>
    <xf numFmtId="173" fontId="187" fillId="46" borderId="39" xfId="393" applyNumberFormat="1" applyFont="1" applyFill="1" applyBorder="1" applyAlignment="1">
      <alignment horizontal="right" vertical="center"/>
    </xf>
    <xf numFmtId="166" fontId="187" fillId="46" borderId="37" xfId="393" applyNumberFormat="1" applyFont="1" applyFill="1" applyBorder="1" applyAlignment="1" applyProtection="1">
      <alignment vertical="center"/>
      <protection locked="0"/>
    </xf>
    <xf numFmtId="166" fontId="188" fillId="46" borderId="37" xfId="393" applyNumberFormat="1" applyFont="1" applyFill="1" applyBorder="1" applyAlignment="1" applyProtection="1">
      <alignment vertical="center"/>
      <protection locked="0"/>
    </xf>
    <xf numFmtId="166" fontId="187" fillId="46" borderId="36" xfId="393" applyNumberFormat="1" applyFont="1" applyFill="1" applyBorder="1" applyAlignment="1" applyProtection="1">
      <alignment vertical="center"/>
      <protection locked="0"/>
    </xf>
    <xf numFmtId="171" fontId="187" fillId="46" borderId="37" xfId="396" applyNumberFormat="1" applyFont="1" applyFill="1" applyBorder="1" applyAlignment="1">
      <alignment vertical="center"/>
    </xf>
    <xf numFmtId="166" fontId="187" fillId="46" borderId="38" xfId="393" applyNumberFormat="1" applyFont="1" applyFill="1" applyBorder="1" applyAlignment="1" applyProtection="1">
      <alignment vertical="center"/>
      <protection locked="0"/>
    </xf>
    <xf numFmtId="166" fontId="187" fillId="46" borderId="37" xfId="393" applyNumberFormat="1" applyFont="1" applyFill="1" applyBorder="1" applyAlignment="1" applyProtection="1">
      <protection locked="0"/>
    </xf>
    <xf numFmtId="166" fontId="192" fillId="46" borderId="39" xfId="393" applyNumberFormat="1" applyFont="1" applyFill="1" applyBorder="1" applyAlignment="1" applyProtection="1">
      <alignment vertical="center"/>
      <protection locked="0"/>
    </xf>
    <xf numFmtId="171" fontId="187" fillId="46" borderId="37" xfId="393" applyNumberFormat="1" applyFont="1" applyFill="1" applyBorder="1" applyAlignment="1" applyProtection="1">
      <alignment vertical="center"/>
      <protection locked="0"/>
    </xf>
    <xf numFmtId="171" fontId="187" fillId="46" borderId="36" xfId="319" applyNumberFormat="1" applyFont="1" applyFill="1" applyBorder="1"/>
    <xf numFmtId="171" fontId="187" fillId="46" borderId="38" xfId="319" applyNumberFormat="1" applyFont="1" applyFill="1" applyBorder="1"/>
    <xf numFmtId="171" fontId="192" fillId="46" borderId="39" xfId="319" applyNumberFormat="1" applyFont="1" applyFill="1" applyBorder="1"/>
    <xf numFmtId="171" fontId="187" fillId="46" borderId="37" xfId="319" applyNumberFormat="1" applyFont="1" applyFill="1" applyBorder="1"/>
    <xf numFmtId="171" fontId="192" fillId="46" borderId="36" xfId="319" applyNumberFormat="1" applyFont="1" applyFill="1" applyBorder="1"/>
    <xf numFmtId="171" fontId="192" fillId="46" borderId="37" xfId="319" applyNumberFormat="1" applyFont="1" applyFill="1" applyBorder="1"/>
    <xf numFmtId="259" fontId="187" fillId="46" borderId="37" xfId="319" applyNumberFormat="1" applyFont="1" applyFill="1" applyBorder="1"/>
    <xf numFmtId="259" fontId="187" fillId="46" borderId="38" xfId="319" applyNumberFormat="1" applyFont="1" applyFill="1" applyBorder="1"/>
    <xf numFmtId="172" fontId="187" fillId="46" borderId="36" xfId="319" quotePrefix="1" applyNumberFormat="1" applyFont="1" applyFill="1" applyBorder="1" applyAlignment="1">
      <alignment horizontal="right"/>
    </xf>
    <xf numFmtId="172" fontId="187" fillId="46" borderId="38" xfId="319" quotePrefix="1" applyNumberFormat="1" applyFont="1" applyFill="1" applyBorder="1" applyAlignment="1">
      <alignment horizontal="right" vertical="center"/>
    </xf>
    <xf numFmtId="171" fontId="190" fillId="46" borderId="37" xfId="319" applyNumberFormat="1" applyFont="1" applyFill="1" applyBorder="1"/>
    <xf numFmtId="171" fontId="190" fillId="46" borderId="38" xfId="319" applyNumberFormat="1" applyFont="1" applyFill="1" applyBorder="1"/>
    <xf numFmtId="171" fontId="183" fillId="46" borderId="39" xfId="319" applyNumberFormat="1" applyFont="1" applyFill="1" applyBorder="1"/>
    <xf numFmtId="171" fontId="190" fillId="46" borderId="37" xfId="319" applyNumberFormat="1" applyFont="1" applyFill="1" applyBorder="1" applyAlignment="1">
      <alignment horizontal="right"/>
    </xf>
    <xf numFmtId="171" fontId="183" fillId="46" borderId="37" xfId="319" applyNumberFormat="1" applyFont="1" applyFill="1" applyBorder="1"/>
    <xf numFmtId="171" fontId="183" fillId="46" borderId="38" xfId="319" applyNumberFormat="1" applyFont="1" applyFill="1" applyBorder="1"/>
    <xf numFmtId="168" fontId="187" fillId="46" borderId="36" xfId="393" applyNumberFormat="1" applyFont="1" applyFill="1" applyBorder="1" applyAlignment="1" applyProtection="1">
      <alignment horizontal="right" vertical="center"/>
      <protection locked="0"/>
    </xf>
    <xf numFmtId="259" fontId="187" fillId="46" borderId="37" xfId="319" applyNumberFormat="1" applyFont="1" applyFill="1" applyBorder="1" applyAlignment="1" applyProtection="1">
      <alignment vertical="center"/>
      <protection locked="0"/>
    </xf>
    <xf numFmtId="259" fontId="187" fillId="46" borderId="37" xfId="319" applyNumberFormat="1" applyFont="1" applyFill="1" applyBorder="1" applyAlignment="1" applyProtection="1">
      <protection locked="0"/>
    </xf>
    <xf numFmtId="259" fontId="187" fillId="46" borderId="37" xfId="319" applyNumberFormat="1" applyFont="1" applyFill="1" applyBorder="1" applyProtection="1">
      <protection locked="0"/>
    </xf>
    <xf numFmtId="168" fontId="187" fillId="46" borderId="37" xfId="393" applyNumberFormat="1" applyFont="1" applyFill="1" applyBorder="1" applyAlignment="1" applyProtection="1">
      <alignment horizontal="right" vertical="center"/>
      <protection locked="0"/>
    </xf>
    <xf numFmtId="260" fontId="189" fillId="46" borderId="37" xfId="603" applyNumberFormat="1" applyFont="1" applyFill="1" applyBorder="1" applyProtection="1">
      <protection locked="0"/>
    </xf>
    <xf numFmtId="172" fontId="187" fillId="46" borderId="37" xfId="319" applyNumberFormat="1" applyFont="1" applyFill="1" applyBorder="1" applyAlignment="1" applyProtection="1">
      <protection locked="0"/>
    </xf>
    <xf numFmtId="260" fontId="189" fillId="46" borderId="37" xfId="603" applyNumberFormat="1" applyFont="1" applyFill="1" applyBorder="1" applyAlignment="1" applyProtection="1">
      <protection locked="0"/>
    </xf>
    <xf numFmtId="172" fontId="190" fillId="46" borderId="37" xfId="319" applyNumberFormat="1" applyFont="1" applyFill="1" applyBorder="1" applyAlignment="1" applyProtection="1">
      <protection locked="0"/>
    </xf>
    <xf numFmtId="172" fontId="190" fillId="46" borderId="37" xfId="319" applyNumberFormat="1" applyFont="1" applyFill="1" applyBorder="1" applyProtection="1">
      <protection locked="0"/>
    </xf>
    <xf numFmtId="259" fontId="187" fillId="46" borderId="37" xfId="319" applyNumberFormat="1" applyFont="1" applyFill="1" applyBorder="1" applyAlignment="1" applyProtection="1">
      <alignment horizontal="right" vertical="center"/>
      <protection locked="0"/>
    </xf>
    <xf numFmtId="172" fontId="187" fillId="46" borderId="37" xfId="319" applyNumberFormat="1" applyFont="1" applyFill="1" applyBorder="1" applyAlignment="1" applyProtection="1">
      <alignment vertical="center"/>
      <protection locked="0"/>
    </xf>
    <xf numFmtId="260" fontId="189" fillId="46" borderId="37" xfId="603" applyNumberFormat="1" applyFont="1" applyFill="1" applyBorder="1" applyAlignment="1" applyProtection="1">
      <alignment vertical="center"/>
      <protection locked="0"/>
    </xf>
    <xf numFmtId="172" fontId="187" fillId="46" borderId="37" xfId="319" applyNumberFormat="1" applyFont="1" applyFill="1" applyBorder="1" applyProtection="1">
      <protection locked="0"/>
    </xf>
    <xf numFmtId="172" fontId="190" fillId="46" borderId="37" xfId="603" applyNumberFormat="1" applyFont="1" applyFill="1" applyBorder="1" applyProtection="1">
      <protection locked="0"/>
    </xf>
    <xf numFmtId="177" fontId="187" fillId="46" borderId="37" xfId="319" applyNumberFormat="1" applyFont="1" applyFill="1" applyBorder="1" applyProtection="1">
      <protection locked="0"/>
    </xf>
    <xf numFmtId="260" fontId="187" fillId="46" borderId="36" xfId="393" applyNumberFormat="1" applyFont="1" applyFill="1" applyBorder="1" applyAlignment="1" applyProtection="1">
      <alignment vertical="center"/>
      <protection locked="0"/>
    </xf>
    <xf numFmtId="260" fontId="187" fillId="46" borderId="38" xfId="393" applyNumberFormat="1" applyFont="1" applyFill="1" applyBorder="1" applyAlignment="1" applyProtection="1">
      <alignment vertical="center"/>
      <protection locked="0"/>
    </xf>
    <xf numFmtId="255" fontId="187" fillId="46" borderId="36" xfId="393" applyNumberFormat="1" applyFont="1" applyFill="1" applyBorder="1" applyAlignment="1" applyProtection="1">
      <alignment vertical="center"/>
      <protection locked="0"/>
    </xf>
    <xf numFmtId="255" fontId="192" fillId="46" borderId="39" xfId="393" applyNumberFormat="1" applyFont="1" applyFill="1" applyBorder="1" applyAlignment="1" applyProtection="1">
      <alignment vertical="center"/>
      <protection locked="0"/>
    </xf>
    <xf numFmtId="259" fontId="192" fillId="46" borderId="39" xfId="393" applyNumberFormat="1" applyFont="1" applyFill="1" applyBorder="1" applyAlignment="1">
      <alignment vertical="center"/>
    </xf>
    <xf numFmtId="171" fontId="187" fillId="46" borderId="37" xfId="393" applyNumberFormat="1" applyFont="1" applyFill="1" applyBorder="1" applyAlignment="1">
      <alignment vertical="center"/>
    </xf>
    <xf numFmtId="166" fontId="187" fillId="46" borderId="36" xfId="393" applyNumberFormat="1" applyFont="1" applyFill="1" applyBorder="1" applyAlignment="1">
      <alignment vertical="center"/>
    </xf>
    <xf numFmtId="166" fontId="187" fillId="46" borderId="37" xfId="393" applyNumberFormat="1" applyFont="1" applyFill="1" applyBorder="1" applyAlignment="1">
      <alignment vertical="center"/>
    </xf>
    <xf numFmtId="166" fontId="187" fillId="46" borderId="39" xfId="393" applyNumberFormat="1" applyFont="1" applyFill="1" applyBorder="1" applyAlignment="1">
      <alignment vertical="center"/>
    </xf>
    <xf numFmtId="166" fontId="187" fillId="46" borderId="37" xfId="393" applyNumberFormat="1" applyFont="1" applyFill="1" applyBorder="1" applyAlignment="1"/>
    <xf numFmtId="176" fontId="192" fillId="46" borderId="36" xfId="393" applyNumberFormat="1" applyFont="1" applyFill="1" applyBorder="1" applyAlignment="1">
      <alignment vertical="center"/>
    </xf>
    <xf numFmtId="166" fontId="192" fillId="46" borderId="37" xfId="393" applyNumberFormat="1" applyFont="1" applyFill="1" applyBorder="1" applyAlignment="1">
      <alignment vertical="center"/>
    </xf>
    <xf numFmtId="260" fontId="188" fillId="46" borderId="38" xfId="393" applyNumberFormat="1" applyFont="1" applyFill="1" applyBorder="1" applyAlignment="1">
      <alignment vertical="center"/>
    </xf>
    <xf numFmtId="166" fontId="192" fillId="46" borderId="39" xfId="393" applyNumberFormat="1" applyFont="1" applyFill="1" applyBorder="1" applyAlignment="1">
      <alignment horizontal="right" vertical="center"/>
    </xf>
    <xf numFmtId="260" fontId="187" fillId="46" borderId="36" xfId="393" applyNumberFormat="1" applyFont="1" applyFill="1" applyBorder="1" applyAlignment="1">
      <alignment vertical="center"/>
    </xf>
    <xf numFmtId="260" fontId="187" fillId="46" borderId="38" xfId="393" applyNumberFormat="1" applyFont="1" applyFill="1" applyBorder="1" applyAlignment="1">
      <alignment vertical="center"/>
    </xf>
    <xf numFmtId="175" fontId="202" fillId="46" borderId="36" xfId="393" applyNumberFormat="1" applyFont="1" applyFill="1" applyBorder="1" applyAlignment="1">
      <alignment horizontal="right"/>
    </xf>
    <xf numFmtId="175" fontId="202" fillId="46" borderId="38" xfId="393" applyNumberFormat="1" applyFont="1" applyFill="1" applyBorder="1" applyAlignment="1">
      <alignment horizontal="right"/>
    </xf>
    <xf numFmtId="166" fontId="198" fillId="46" borderId="39" xfId="393" applyNumberFormat="1" applyFont="1" applyFill="1" applyBorder="1" applyAlignment="1">
      <alignment vertical="center"/>
    </xf>
    <xf numFmtId="166" fontId="187" fillId="46" borderId="38" xfId="393" applyNumberFormat="1" applyFont="1" applyFill="1" applyBorder="1" applyAlignment="1">
      <alignment vertical="center"/>
    </xf>
    <xf numFmtId="166" fontId="187" fillId="46" borderId="38" xfId="393" applyNumberFormat="1" applyFont="1" applyFill="1" applyBorder="1" applyAlignment="1"/>
    <xf numFmtId="166" fontId="187" fillId="46" borderId="37" xfId="396" applyNumberFormat="1" applyFont="1" applyFill="1" applyBorder="1" applyAlignment="1">
      <alignment vertical="center"/>
    </xf>
    <xf numFmtId="166" fontId="192" fillId="46" borderId="39" xfId="396" applyNumberFormat="1" applyFont="1" applyFill="1" applyBorder="1" applyAlignment="1">
      <alignment vertical="center"/>
    </xf>
    <xf numFmtId="166" fontId="187" fillId="46" borderId="38" xfId="396" applyNumberFormat="1" applyFont="1" applyFill="1" applyBorder="1" applyAlignment="1">
      <alignment vertical="center"/>
    </xf>
    <xf numFmtId="171" fontId="187" fillId="46" borderId="36" xfId="393" applyNumberFormat="1" applyFont="1" applyFill="1" applyBorder="1" applyAlignment="1">
      <alignment horizontal="right" vertical="center"/>
    </xf>
    <xf numFmtId="171" fontId="187" fillId="46" borderId="37" xfId="393" applyNumberFormat="1" applyFont="1" applyFill="1" applyBorder="1" applyAlignment="1">
      <alignment horizontal="right" vertical="center"/>
    </xf>
    <xf numFmtId="171" fontId="192" fillId="46" borderId="39" xfId="393" applyNumberFormat="1" applyFont="1" applyFill="1" applyBorder="1" applyAlignment="1">
      <alignment horizontal="right" vertical="center"/>
    </xf>
    <xf numFmtId="175" fontId="187" fillId="46" borderId="36" xfId="394" applyNumberFormat="1" applyFont="1" applyFill="1" applyBorder="1" applyAlignment="1">
      <alignment horizontal="right"/>
    </xf>
    <xf numFmtId="175" fontId="187" fillId="46" borderId="38" xfId="394" applyNumberFormat="1" applyFont="1" applyFill="1" applyBorder="1" applyAlignment="1">
      <alignment horizontal="right" vertical="center"/>
    </xf>
    <xf numFmtId="261" fontId="187" fillId="46" borderId="36" xfId="394" applyNumberFormat="1" applyFont="1" applyFill="1" applyBorder="1" applyAlignment="1">
      <alignment horizontal="right" vertical="center"/>
    </xf>
    <xf numFmtId="261" fontId="187" fillId="46" borderId="38" xfId="394" applyNumberFormat="1" applyFont="1" applyFill="1" applyBorder="1" applyAlignment="1">
      <alignment vertical="center"/>
    </xf>
    <xf numFmtId="181" fontId="187" fillId="46" borderId="36" xfId="393" applyNumberFormat="1" applyFont="1" applyFill="1" applyBorder="1" applyAlignment="1">
      <alignment vertical="center"/>
    </xf>
    <xf numFmtId="181" fontId="187" fillId="46" borderId="37" xfId="393" applyNumberFormat="1" applyFont="1" applyFill="1" applyBorder="1" applyAlignment="1">
      <alignment vertical="center"/>
    </xf>
    <xf numFmtId="181" fontId="187" fillId="46" borderId="36" xfId="393" quotePrefix="1" applyNumberFormat="1" applyFont="1" applyFill="1" applyBorder="1" applyAlignment="1">
      <alignment horizontal="right" vertical="center"/>
    </xf>
    <xf numFmtId="181" fontId="187" fillId="46" borderId="38" xfId="393" applyNumberFormat="1" applyFont="1" applyFill="1" applyBorder="1" applyAlignment="1">
      <alignment vertical="center"/>
    </xf>
    <xf numFmtId="181" fontId="192" fillId="46" borderId="39" xfId="393" quotePrefix="1" applyNumberFormat="1" applyFont="1" applyFill="1" applyBorder="1" applyAlignment="1">
      <alignment horizontal="right" vertical="center"/>
    </xf>
    <xf numFmtId="175" fontId="187" fillId="46" borderId="36" xfId="393" applyNumberFormat="1" applyFont="1" applyFill="1" applyBorder="1" applyAlignment="1">
      <alignment horizontal="right"/>
    </xf>
    <xf numFmtId="166" fontId="189" fillId="46" borderId="36" xfId="393" applyNumberFormat="1" applyFont="1" applyFill="1" applyBorder="1" applyAlignment="1">
      <alignment vertical="center"/>
    </xf>
    <xf numFmtId="166" fontId="189" fillId="46" borderId="37" xfId="393" applyNumberFormat="1" applyFont="1" applyFill="1" applyBorder="1" applyAlignment="1">
      <alignment vertical="center"/>
    </xf>
    <xf numFmtId="166" fontId="220" fillId="46" borderId="39" xfId="393" applyNumberFormat="1" applyFont="1" applyFill="1" applyBorder="1" applyAlignment="1"/>
    <xf numFmtId="166" fontId="187" fillId="46" borderId="0" xfId="393" applyNumberFormat="1" applyFont="1" applyFill="1" applyBorder="1" applyAlignment="1">
      <alignment vertical="center"/>
    </xf>
    <xf numFmtId="166" fontId="187" fillId="46" borderId="36" xfId="630" applyNumberFormat="1" applyFont="1" applyFill="1" applyBorder="1" applyAlignment="1"/>
    <xf numFmtId="166" fontId="187" fillId="46" borderId="38" xfId="630" applyNumberFormat="1" applyFont="1" applyFill="1" applyBorder="1" applyAlignment="1">
      <alignment vertical="center"/>
    </xf>
    <xf numFmtId="166" fontId="192" fillId="46" borderId="39" xfId="630" applyNumberFormat="1" applyFont="1" applyFill="1" applyBorder="1" applyAlignment="1">
      <alignment vertical="center"/>
    </xf>
    <xf numFmtId="166" fontId="187" fillId="46" borderId="37" xfId="630" applyNumberFormat="1" applyFont="1" applyFill="1" applyBorder="1" applyAlignment="1">
      <alignment vertical="center"/>
    </xf>
    <xf numFmtId="260" fontId="187" fillId="46" borderId="37" xfId="595" applyNumberFormat="1" applyFont="1" applyFill="1" applyBorder="1" applyAlignment="1">
      <alignment horizontal="right" vertical="center"/>
    </xf>
    <xf numFmtId="0" fontId="187" fillId="46" borderId="41" xfId="630" applyFont="1" applyFill="1" applyBorder="1" applyAlignment="1">
      <alignment horizontal="left" vertical="center"/>
    </xf>
    <xf numFmtId="260" fontId="187" fillId="46" borderId="38" xfId="595" applyNumberFormat="1" applyFont="1" applyFill="1" applyBorder="1" applyAlignment="1">
      <alignment horizontal="right" vertical="center"/>
    </xf>
    <xf numFmtId="175" fontId="187" fillId="46" borderId="36" xfId="630" applyNumberFormat="1" applyFont="1" applyFill="1" applyBorder="1" applyAlignment="1">
      <alignment horizontal="right"/>
    </xf>
    <xf numFmtId="175" fontId="187" fillId="46" borderId="37" xfId="630" applyNumberFormat="1" applyFont="1" applyFill="1" applyBorder="1" applyAlignment="1">
      <alignment horizontal="right" vertical="center"/>
    </xf>
    <xf numFmtId="171" fontId="187" fillId="46" borderId="36" xfId="630" applyNumberFormat="1" applyFont="1" applyFill="1" applyBorder="1" applyAlignment="1">
      <alignment horizontal="right" vertical="center"/>
    </xf>
    <xf numFmtId="171" fontId="187" fillId="46" borderId="37" xfId="630" applyNumberFormat="1" applyFont="1" applyFill="1" applyBorder="1" applyAlignment="1">
      <alignment horizontal="right"/>
    </xf>
    <xf numFmtId="171" fontId="187" fillId="46" borderId="37" xfId="630" applyNumberFormat="1" applyFont="1" applyFill="1" applyBorder="1" applyAlignment="1">
      <alignment horizontal="right" vertical="center"/>
    </xf>
    <xf numFmtId="171" fontId="192" fillId="46" borderId="39" xfId="630" applyNumberFormat="1" applyFont="1" applyFill="1" applyBorder="1" applyAlignment="1">
      <alignment horizontal="right" vertical="center"/>
    </xf>
    <xf numFmtId="258" fontId="187" fillId="46" borderId="37" xfId="630" applyNumberFormat="1" applyFont="1" applyFill="1" applyBorder="1" applyAlignment="1">
      <alignment vertical="center"/>
    </xf>
    <xf numFmtId="258" fontId="187" fillId="46" borderId="38" xfId="630" applyNumberFormat="1" applyFont="1" applyFill="1" applyBorder="1" applyAlignment="1">
      <alignment vertical="center"/>
    </xf>
    <xf numFmtId="262" fontId="187" fillId="46" borderId="39" xfId="630" applyNumberFormat="1" applyFont="1" applyFill="1" applyBorder="1" applyAlignment="1">
      <alignment vertical="center"/>
    </xf>
    <xf numFmtId="258" fontId="187" fillId="46" borderId="36" xfId="630" applyNumberFormat="1" applyFont="1" applyFill="1" applyBorder="1" applyAlignment="1">
      <alignment vertical="center"/>
    </xf>
    <xf numFmtId="260" fontId="187" fillId="46" borderId="37" xfId="393" applyNumberFormat="1" applyFont="1" applyFill="1" applyBorder="1" applyAlignment="1">
      <alignment vertical="center"/>
    </xf>
    <xf numFmtId="260" fontId="192" fillId="46" borderId="36" xfId="393" applyNumberFormat="1" applyFont="1" applyFill="1" applyBorder="1" applyAlignment="1">
      <alignment vertical="center"/>
    </xf>
    <xf numFmtId="260" fontId="192" fillId="46" borderId="39" xfId="393" applyNumberFormat="1" applyFont="1" applyFill="1" applyBorder="1" applyAlignment="1">
      <alignment vertical="center"/>
    </xf>
    <xf numFmtId="258" fontId="187" fillId="46" borderId="37" xfId="393" applyNumberFormat="1" applyFont="1" applyFill="1" applyBorder="1" applyAlignment="1">
      <alignment vertical="center"/>
    </xf>
    <xf numFmtId="264" fontId="189" fillId="46" borderId="37" xfId="393" applyNumberFormat="1" applyFont="1" applyFill="1" applyBorder="1" applyAlignment="1">
      <alignment vertical="center"/>
    </xf>
    <xf numFmtId="264" fontId="189" fillId="46" borderId="39" xfId="393" applyNumberFormat="1" applyFont="1" applyFill="1" applyBorder="1" applyAlignment="1">
      <alignment vertical="center"/>
    </xf>
    <xf numFmtId="264" fontId="189" fillId="46" borderId="36" xfId="393" applyNumberFormat="1" applyFont="1" applyFill="1" applyBorder="1" applyAlignment="1">
      <alignment vertical="center"/>
    </xf>
    <xf numFmtId="264" fontId="220" fillId="46" borderId="39" xfId="393" applyNumberFormat="1" applyFont="1" applyFill="1" applyBorder="1" applyAlignment="1">
      <alignment vertical="center"/>
    </xf>
    <xf numFmtId="264" fontId="187" fillId="46" borderId="36" xfId="393" applyNumberFormat="1" applyFont="1" applyFill="1" applyBorder="1" applyAlignment="1">
      <alignment vertical="center"/>
    </xf>
    <xf numFmtId="166" fontId="190" fillId="46" borderId="36" xfId="393" applyNumberFormat="1" applyFont="1" applyFill="1" applyBorder="1" applyAlignment="1">
      <alignment vertical="center"/>
    </xf>
    <xf numFmtId="166" fontId="187" fillId="46" borderId="36" xfId="393" applyNumberFormat="1" applyFont="1" applyFill="1" applyBorder="1" applyAlignment="1"/>
    <xf numFmtId="166" fontId="184" fillId="46" borderId="36" xfId="393" applyNumberFormat="1" applyFont="1" applyFill="1" applyBorder="1" applyAlignment="1">
      <alignment vertical="center"/>
    </xf>
    <xf numFmtId="166" fontId="184" fillId="46" borderId="37" xfId="393" applyNumberFormat="1" applyFont="1" applyFill="1" applyBorder="1" applyAlignment="1">
      <alignment vertical="center"/>
    </xf>
    <xf numFmtId="166" fontId="184" fillId="46" borderId="41" xfId="393" applyNumberFormat="1" applyFont="1" applyFill="1" applyBorder="1" applyAlignment="1">
      <alignment vertical="center"/>
    </xf>
    <xf numFmtId="166" fontId="184" fillId="46" borderId="39" xfId="393" applyNumberFormat="1" applyFont="1" applyFill="1" applyBorder="1" applyAlignment="1">
      <alignment vertical="center"/>
    </xf>
    <xf numFmtId="174" fontId="184" fillId="46" borderId="41" xfId="393" applyNumberFormat="1" applyFont="1" applyFill="1" applyBorder="1" applyAlignment="1">
      <alignment vertical="center"/>
    </xf>
    <xf numFmtId="171" fontId="184" fillId="46" borderId="41" xfId="393" applyNumberFormat="1" applyFont="1" applyFill="1" applyBorder="1" applyAlignment="1">
      <alignment vertical="center"/>
    </xf>
    <xf numFmtId="174" fontId="184" fillId="46" borderId="41" xfId="393" applyNumberFormat="1" applyFont="1" applyFill="1" applyBorder="1" applyAlignment="1"/>
    <xf numFmtId="41" fontId="184" fillId="46" borderId="42" xfId="393" applyNumberFormat="1" applyFont="1" applyFill="1" applyBorder="1" applyAlignment="1">
      <alignment vertical="center"/>
    </xf>
    <xf numFmtId="174" fontId="184" fillId="46" borderId="42" xfId="393" applyNumberFormat="1" applyFont="1" applyFill="1" applyBorder="1" applyAlignment="1">
      <alignment vertical="center"/>
    </xf>
    <xf numFmtId="166" fontId="184" fillId="46" borderId="43" xfId="393" applyNumberFormat="1" applyFont="1" applyFill="1" applyBorder="1" applyAlignment="1">
      <alignment vertical="center"/>
    </xf>
    <xf numFmtId="264" fontId="184" fillId="46" borderId="36" xfId="393" applyNumberFormat="1" applyFont="1" applyFill="1" applyBorder="1" applyAlignment="1"/>
    <xf numFmtId="264" fontId="184" fillId="46" borderId="37" xfId="393" applyNumberFormat="1" applyFont="1" applyFill="1" applyBorder="1" applyAlignment="1"/>
    <xf numFmtId="264" fontId="184" fillId="46" borderId="38" xfId="393" applyNumberFormat="1" applyFont="1" applyFill="1" applyBorder="1" applyAlignment="1"/>
    <xf numFmtId="166" fontId="184" fillId="46" borderId="38" xfId="393" applyNumberFormat="1" applyFont="1" applyFill="1" applyBorder="1" applyAlignment="1">
      <alignment vertical="center"/>
    </xf>
    <xf numFmtId="174" fontId="184" fillId="46" borderId="36" xfId="393" applyNumberFormat="1" applyFont="1" applyFill="1" applyBorder="1" applyAlignment="1">
      <alignment vertical="center"/>
    </xf>
    <xf numFmtId="166" fontId="194" fillId="46" borderId="39" xfId="393" applyNumberFormat="1" applyFont="1" applyFill="1" applyBorder="1" applyAlignment="1">
      <alignment vertical="center"/>
    </xf>
    <xf numFmtId="260" fontId="199" fillId="46" borderId="37" xfId="393" applyNumberFormat="1" applyFont="1" applyFill="1" applyBorder="1" applyAlignment="1"/>
    <xf numFmtId="260" fontId="199" fillId="46" borderId="38" xfId="393" applyNumberFormat="1" applyFont="1" applyFill="1" applyBorder="1" applyAlignment="1"/>
    <xf numFmtId="260" fontId="190" fillId="46" borderId="36" xfId="393" applyNumberFormat="1" applyFont="1" applyFill="1" applyBorder="1" applyAlignment="1"/>
    <xf numFmtId="260" fontId="190" fillId="46" borderId="37" xfId="393" applyNumberFormat="1" applyFont="1" applyFill="1" applyBorder="1" applyAlignment="1"/>
    <xf numFmtId="260" fontId="190" fillId="46" borderId="38" xfId="393" applyNumberFormat="1" applyFont="1" applyFill="1" applyBorder="1" applyAlignment="1"/>
    <xf numFmtId="260" fontId="183" fillId="46" borderId="39" xfId="393" applyNumberFormat="1" applyFont="1" applyFill="1" applyBorder="1" applyAlignment="1">
      <alignment vertical="center"/>
    </xf>
    <xf numFmtId="260" fontId="189" fillId="46" borderId="38" xfId="603" applyNumberFormat="1" applyFont="1" applyFill="1" applyBorder="1" applyAlignment="1" applyProtection="1">
      <protection locked="0"/>
    </xf>
    <xf numFmtId="175" fontId="202" fillId="46" borderId="36" xfId="393" applyNumberFormat="1" applyFont="1" applyFill="1" applyBorder="1" applyAlignment="1">
      <alignment horizontal="right" vertical="center"/>
    </xf>
    <xf numFmtId="175" fontId="202" fillId="46" borderId="37" xfId="393" applyNumberFormat="1" applyFont="1" applyFill="1" applyBorder="1" applyAlignment="1">
      <alignment horizontal="right" vertical="center"/>
    </xf>
    <xf numFmtId="166" fontId="202" fillId="46" borderId="36" xfId="393" applyNumberFormat="1" applyFont="1" applyFill="1" applyBorder="1" applyAlignment="1">
      <alignment vertical="center"/>
    </xf>
    <xf numFmtId="166" fontId="202" fillId="46" borderId="37" xfId="393" applyNumberFormat="1" applyFont="1" applyFill="1" applyBorder="1" applyAlignment="1">
      <alignment vertical="center"/>
    </xf>
    <xf numFmtId="166" fontId="202" fillId="46" borderId="38" xfId="393" applyNumberFormat="1" applyFont="1" applyFill="1" applyBorder="1" applyAlignment="1">
      <alignment vertical="center"/>
    </xf>
    <xf numFmtId="49" fontId="190" fillId="46" borderId="38" xfId="393" applyNumberFormat="1" applyFont="1" applyFill="1" applyBorder="1" applyAlignment="1">
      <alignment horizontal="right" vertical="center"/>
    </xf>
    <xf numFmtId="171" fontId="184" fillId="46" borderId="36" xfId="393" applyNumberFormat="1" applyFont="1" applyFill="1" applyBorder="1" applyAlignment="1"/>
    <xf numFmtId="171" fontId="184" fillId="46" borderId="38" xfId="393" applyNumberFormat="1" applyFont="1" applyFill="1" applyBorder="1" applyAlignment="1"/>
    <xf numFmtId="171" fontId="184" fillId="46" borderId="39" xfId="393" applyNumberFormat="1" applyFont="1" applyFill="1" applyBorder="1" applyAlignment="1"/>
    <xf numFmtId="171" fontId="184" fillId="46" borderId="37" xfId="393" applyNumberFormat="1" applyFont="1" applyFill="1" applyBorder="1" applyAlignment="1"/>
    <xf numFmtId="171" fontId="190" fillId="46" borderId="36" xfId="393" applyNumberFormat="1" applyFont="1" applyFill="1" applyBorder="1" applyAlignment="1"/>
    <xf numFmtId="171" fontId="190" fillId="46" borderId="38" xfId="393" applyNumberFormat="1" applyFont="1" applyFill="1" applyBorder="1" applyAlignment="1"/>
    <xf numFmtId="171" fontId="190" fillId="46" borderId="39" xfId="393" applyNumberFormat="1" applyFont="1" applyFill="1" applyBorder="1" applyAlignment="1"/>
    <xf numFmtId="171" fontId="190" fillId="46" borderId="37" xfId="393" applyNumberFormat="1" applyFont="1" applyFill="1" applyBorder="1" applyAlignment="1"/>
    <xf numFmtId="49" fontId="190" fillId="0" borderId="44" xfId="393" applyNumberFormat="1" applyFont="1" applyFill="1" applyBorder="1" applyAlignment="1">
      <alignment vertical="center"/>
    </xf>
    <xf numFmtId="49" fontId="190" fillId="0" borderId="42" xfId="393" applyNumberFormat="1" applyFont="1" applyFill="1" applyBorder="1" applyAlignment="1">
      <alignment vertical="center"/>
    </xf>
    <xf numFmtId="270" fontId="199" fillId="46" borderId="36" xfId="646" applyNumberFormat="1" applyFont="1" applyFill="1" applyBorder="1" applyAlignment="1"/>
    <xf numFmtId="270" fontId="190" fillId="46" borderId="37" xfId="393" applyNumberFormat="1" applyFont="1" applyFill="1" applyBorder="1" applyAlignment="1"/>
    <xf numFmtId="270" fontId="190" fillId="46" borderId="38" xfId="393" applyNumberFormat="1" applyFont="1" applyFill="1" applyBorder="1" applyAlignment="1"/>
    <xf numFmtId="271" fontId="187" fillId="46" borderId="36" xfId="630" applyNumberFormat="1" applyFont="1" applyFill="1" applyBorder="1" applyAlignment="1">
      <alignment vertical="center"/>
    </xf>
    <xf numFmtId="271" fontId="187" fillId="46" borderId="37" xfId="630" applyNumberFormat="1" applyFont="1" applyFill="1" applyBorder="1" applyAlignment="1">
      <alignment vertical="center"/>
    </xf>
    <xf numFmtId="271" fontId="187" fillId="46" borderId="37" xfId="630" applyNumberFormat="1" applyFont="1" applyFill="1" applyBorder="1" applyAlignment="1"/>
    <xf numFmtId="272" fontId="187" fillId="46" borderId="38" xfId="630" applyNumberFormat="1" applyFont="1" applyFill="1" applyBorder="1" applyAlignment="1"/>
    <xf numFmtId="258" fontId="187" fillId="46" borderId="38" xfId="630" applyNumberFormat="1" applyFont="1" applyFill="1" applyBorder="1" applyAlignment="1">
      <alignment horizontal="right" vertical="center"/>
    </xf>
    <xf numFmtId="166" fontId="187" fillId="46" borderId="36" xfId="630" applyNumberFormat="1" applyFont="1" applyFill="1" applyBorder="1" applyAlignment="1">
      <alignment vertical="center"/>
    </xf>
    <xf numFmtId="166" fontId="187" fillId="46" borderId="39" xfId="630" applyNumberFormat="1" applyFont="1" applyFill="1" applyBorder="1" applyAlignment="1">
      <alignment vertical="center"/>
    </xf>
    <xf numFmtId="171" fontId="187" fillId="46" borderId="37" xfId="630" applyNumberFormat="1" applyFont="1" applyFill="1" applyBorder="1" applyAlignment="1">
      <alignment vertical="center"/>
    </xf>
    <xf numFmtId="171" fontId="187" fillId="46" borderId="38" xfId="630" applyNumberFormat="1" applyFont="1" applyFill="1" applyBorder="1" applyAlignment="1">
      <alignment vertical="center"/>
    </xf>
    <xf numFmtId="173" fontId="187" fillId="46" borderId="36" xfId="630" applyNumberFormat="1" applyFont="1" applyFill="1" applyBorder="1" applyAlignment="1">
      <alignment horizontal="right" vertical="center"/>
    </xf>
    <xf numFmtId="274" fontId="187" fillId="46" borderId="37" xfId="630" applyNumberFormat="1" applyFont="1" applyFill="1" applyBorder="1" applyAlignment="1">
      <alignment vertical="center"/>
    </xf>
    <xf numFmtId="274" fontId="187" fillId="46" borderId="38" xfId="630" applyNumberFormat="1" applyFont="1" applyFill="1" applyBorder="1" applyAlignment="1">
      <alignment vertical="center"/>
    </xf>
    <xf numFmtId="275" fontId="187" fillId="46" borderId="37" xfId="630" applyNumberFormat="1" applyFont="1" applyFill="1" applyBorder="1" applyAlignment="1">
      <alignment vertical="center"/>
    </xf>
    <xf numFmtId="266" fontId="187" fillId="46" borderId="38" xfId="630" applyNumberFormat="1" applyFont="1" applyFill="1" applyBorder="1" applyAlignment="1"/>
    <xf numFmtId="258" fontId="187" fillId="46" borderId="38" xfId="630" applyNumberFormat="1" applyFont="1" applyFill="1" applyBorder="1" applyAlignment="1"/>
    <xf numFmtId="276" fontId="187" fillId="46" borderId="36" xfId="649" applyNumberFormat="1" applyFont="1" applyFill="1" applyBorder="1" applyAlignment="1">
      <alignment horizontal="right" vertical="center"/>
    </xf>
    <xf numFmtId="276" fontId="187" fillId="46" borderId="38" xfId="649" applyNumberFormat="1" applyFont="1" applyFill="1" applyBorder="1" applyAlignment="1">
      <alignment horizontal="right" vertical="center"/>
    </xf>
    <xf numFmtId="166" fontId="187" fillId="46" borderId="36" xfId="649" applyNumberFormat="1" applyFont="1" applyFill="1" applyBorder="1" applyAlignment="1">
      <alignment vertical="center"/>
    </xf>
    <xf numFmtId="166" fontId="187" fillId="46" borderId="39" xfId="649" applyNumberFormat="1" applyFont="1" applyFill="1" applyBorder="1" applyAlignment="1">
      <alignment vertical="center"/>
    </xf>
    <xf numFmtId="276" fontId="187" fillId="46" borderId="39" xfId="649" applyNumberFormat="1" applyFont="1" applyFill="1" applyBorder="1" applyAlignment="1">
      <alignment horizontal="right" vertical="center"/>
    </xf>
    <xf numFmtId="276" fontId="187" fillId="46" borderId="37" xfId="649" applyNumberFormat="1" applyFont="1" applyFill="1" applyBorder="1" applyAlignment="1">
      <alignment horizontal="right" vertical="center"/>
    </xf>
    <xf numFmtId="166" fontId="187" fillId="46" borderId="37" xfId="649" applyNumberFormat="1" applyFont="1" applyFill="1" applyBorder="1" applyAlignment="1">
      <alignment vertical="center"/>
    </xf>
    <xf numFmtId="166" fontId="192" fillId="46" borderId="39" xfId="649" applyNumberFormat="1" applyFont="1" applyFill="1" applyBorder="1" applyAlignment="1">
      <alignment vertical="center"/>
    </xf>
    <xf numFmtId="277" fontId="187" fillId="46" borderId="37" xfId="649" applyNumberFormat="1" applyFont="1" applyFill="1" applyBorder="1" applyAlignment="1">
      <alignment vertical="center"/>
    </xf>
    <xf numFmtId="277" fontId="187" fillId="46" borderId="38" xfId="649" applyNumberFormat="1" applyFont="1" applyFill="1" applyBorder="1" applyAlignment="1">
      <alignment vertical="center"/>
    </xf>
    <xf numFmtId="166" fontId="189" fillId="46" borderId="36" xfId="649" applyNumberFormat="1" applyFont="1" applyFill="1" applyBorder="1"/>
    <xf numFmtId="166" fontId="189" fillId="46" borderId="37" xfId="649" applyNumberFormat="1" applyFont="1" applyFill="1" applyBorder="1" applyAlignment="1">
      <alignment vertical="center"/>
    </xf>
    <xf numFmtId="166" fontId="189" fillId="46" borderId="38" xfId="649" applyNumberFormat="1" applyFont="1" applyFill="1" applyBorder="1" applyAlignment="1">
      <alignment vertical="center"/>
    </xf>
    <xf numFmtId="166" fontId="220" fillId="46" borderId="39" xfId="649" applyNumberFormat="1" applyFont="1" applyFill="1" applyBorder="1" applyAlignment="1">
      <alignment vertical="center"/>
    </xf>
    <xf numFmtId="166" fontId="187" fillId="46" borderId="38" xfId="649" applyNumberFormat="1" applyFont="1" applyFill="1" applyBorder="1" applyAlignment="1">
      <alignment vertical="center"/>
    </xf>
    <xf numFmtId="166" fontId="187" fillId="46" borderId="36" xfId="649" applyNumberFormat="1" applyFont="1" applyFill="1" applyBorder="1" applyAlignment="1">
      <alignment horizontal="right" vertical="center"/>
    </xf>
    <xf numFmtId="166" fontId="187" fillId="46" borderId="38" xfId="649" applyNumberFormat="1" applyFont="1" applyFill="1" applyBorder="1" applyAlignment="1">
      <alignment horizontal="right" vertical="center"/>
    </xf>
    <xf numFmtId="171" fontId="187" fillId="46" borderId="37" xfId="649" applyNumberFormat="1" applyFont="1" applyFill="1" applyBorder="1" applyAlignment="1">
      <alignment horizontal="right" vertical="center"/>
    </xf>
    <xf numFmtId="171" fontId="187" fillId="46" borderId="38" xfId="649" applyNumberFormat="1" applyFont="1" applyFill="1" applyBorder="1" applyAlignment="1">
      <alignment horizontal="right" vertical="center"/>
    </xf>
    <xf numFmtId="166" fontId="187" fillId="46" borderId="37" xfId="649" applyNumberFormat="1" applyFont="1" applyFill="1" applyBorder="1" applyAlignment="1">
      <alignment horizontal="right" vertical="center"/>
    </xf>
    <xf numFmtId="166" fontId="192" fillId="46" borderId="39" xfId="649" applyNumberFormat="1" applyFont="1" applyFill="1" applyBorder="1" applyAlignment="1">
      <alignment horizontal="right" vertical="center"/>
    </xf>
    <xf numFmtId="258" fontId="187" fillId="46" borderId="37" xfId="649" applyNumberFormat="1" applyFont="1" applyFill="1" applyBorder="1" applyAlignment="1">
      <alignment vertical="center"/>
    </xf>
    <xf numFmtId="258" fontId="187" fillId="46" borderId="38" xfId="649" applyNumberFormat="1" applyFont="1" applyFill="1" applyBorder="1" applyAlignment="1">
      <alignment horizontal="right" vertical="center"/>
    </xf>
    <xf numFmtId="171" fontId="187" fillId="46" borderId="36" xfId="649" applyNumberFormat="1" applyFont="1" applyFill="1" applyBorder="1" applyAlignment="1">
      <alignment horizontal="right" vertical="center"/>
    </xf>
    <xf numFmtId="0" fontId="178" fillId="46" borderId="36" xfId="630" applyFont="1" applyFill="1" applyBorder="1"/>
    <xf numFmtId="166" fontId="187" fillId="46" borderId="37" xfId="650" applyNumberFormat="1" applyFont="1" applyFill="1" applyBorder="1" applyAlignment="1">
      <alignment vertical="center"/>
    </xf>
    <xf numFmtId="171" fontId="187" fillId="46" borderId="37" xfId="650" applyNumberFormat="1" applyFont="1" applyFill="1" applyBorder="1" applyAlignment="1">
      <alignment vertical="center"/>
    </xf>
    <xf numFmtId="166" fontId="187" fillId="46" borderId="38" xfId="650" applyNumberFormat="1" applyFont="1" applyFill="1" applyBorder="1" applyAlignment="1">
      <alignment vertical="center"/>
    </xf>
    <xf numFmtId="173" fontId="187" fillId="46" borderId="37" xfId="630" applyNumberFormat="1" applyFont="1" applyFill="1" applyBorder="1" applyAlignment="1">
      <alignment horizontal="right" vertical="center"/>
    </xf>
    <xf numFmtId="173" fontId="187" fillId="46" borderId="38" xfId="630" applyNumberFormat="1" applyFont="1" applyFill="1" applyBorder="1" applyAlignment="1">
      <alignment horizontal="right" vertical="center"/>
    </xf>
    <xf numFmtId="166" fontId="187" fillId="46" borderId="36" xfId="650" applyNumberFormat="1" applyFont="1" applyFill="1" applyBorder="1" applyAlignment="1"/>
    <xf numFmtId="166" fontId="187" fillId="46" borderId="38" xfId="650" applyNumberFormat="1" applyFont="1" applyFill="1" applyBorder="1" applyAlignment="1"/>
    <xf numFmtId="171" fontId="192" fillId="46" borderId="39" xfId="650" applyNumberFormat="1" applyFont="1" applyFill="1" applyBorder="1" applyAlignment="1">
      <alignment horizontal="center"/>
    </xf>
    <xf numFmtId="166" fontId="189" fillId="46" borderId="36" xfId="650" applyNumberFormat="1" applyFont="1" applyFill="1" applyBorder="1" applyAlignment="1">
      <alignment vertical="center"/>
    </xf>
    <xf numFmtId="166" fontId="187" fillId="46" borderId="36" xfId="649" applyNumberFormat="1" applyFont="1" applyFill="1" applyBorder="1" applyAlignment="1"/>
    <xf numFmtId="166" fontId="187" fillId="46" borderId="38" xfId="649" applyNumberFormat="1" applyFont="1" applyFill="1" applyBorder="1" applyAlignment="1"/>
    <xf numFmtId="171" fontId="187" fillId="46" borderId="37" xfId="649" applyNumberFormat="1" applyFont="1" applyFill="1" applyBorder="1" applyAlignment="1"/>
    <xf numFmtId="166" fontId="187" fillId="46" borderId="37" xfId="649" applyNumberFormat="1" applyFont="1" applyFill="1" applyBorder="1" applyAlignment="1"/>
    <xf numFmtId="166" fontId="187" fillId="46" borderId="39" xfId="649" applyNumberFormat="1" applyFont="1" applyFill="1" applyBorder="1" applyAlignment="1"/>
    <xf numFmtId="171" fontId="187" fillId="46" borderId="38" xfId="649" applyNumberFormat="1" applyFont="1" applyFill="1" applyBorder="1" applyAlignment="1">
      <alignment horizontal="center"/>
    </xf>
    <xf numFmtId="171" fontId="192" fillId="46" borderId="39" xfId="649" applyNumberFormat="1" applyFont="1" applyFill="1" applyBorder="1" applyAlignment="1">
      <alignment horizontal="center"/>
    </xf>
    <xf numFmtId="166" fontId="192" fillId="46" borderId="36" xfId="649" applyNumberFormat="1" applyFont="1" applyFill="1" applyBorder="1" applyAlignment="1"/>
    <xf numFmtId="171" fontId="192" fillId="46" borderId="37" xfId="649" applyNumberFormat="1" applyFont="1" applyFill="1" applyBorder="1" applyAlignment="1"/>
    <xf numFmtId="166" fontId="192" fillId="46" borderId="39" xfId="649" applyNumberFormat="1" applyFont="1" applyFill="1" applyBorder="1" applyAlignment="1"/>
    <xf numFmtId="171" fontId="187" fillId="46" borderId="37" xfId="649" applyNumberFormat="1" applyFont="1" applyFill="1" applyBorder="1" applyAlignment="1">
      <alignment horizontal="center"/>
    </xf>
    <xf numFmtId="171" fontId="192" fillId="46" borderId="38" xfId="649" applyNumberFormat="1" applyFont="1" applyFill="1" applyBorder="1" applyAlignment="1">
      <alignment horizontal="center"/>
    </xf>
    <xf numFmtId="259" fontId="187" fillId="46" borderId="37" xfId="650" applyNumberFormat="1" applyFont="1" applyFill="1" applyBorder="1" applyAlignment="1">
      <alignment vertical="center"/>
    </xf>
    <xf numFmtId="259" fontId="192" fillId="46" borderId="39" xfId="650" applyNumberFormat="1" applyFont="1" applyFill="1" applyBorder="1" applyAlignment="1">
      <alignment vertical="center"/>
    </xf>
    <xf numFmtId="259" fontId="187" fillId="46" borderId="36" xfId="650" applyNumberFormat="1" applyFont="1" applyFill="1" applyBorder="1" applyAlignment="1">
      <alignment vertical="center"/>
    </xf>
    <xf numFmtId="259" fontId="187" fillId="46" borderId="38" xfId="650" applyNumberFormat="1" applyFont="1" applyFill="1" applyBorder="1" applyAlignment="1">
      <alignment vertical="center"/>
    </xf>
    <xf numFmtId="259" fontId="187" fillId="46" borderId="39" xfId="650" applyNumberFormat="1" applyFont="1" applyFill="1" applyBorder="1" applyAlignment="1">
      <alignment vertical="center"/>
    </xf>
    <xf numFmtId="278" fontId="187" fillId="46" borderId="36" xfId="630" applyNumberFormat="1" applyFont="1" applyFill="1" applyBorder="1" applyAlignment="1">
      <alignment vertical="center"/>
    </xf>
    <xf numFmtId="278" fontId="187" fillId="46" borderId="37" xfId="630" applyNumberFormat="1" applyFont="1" applyFill="1" applyBorder="1" applyAlignment="1">
      <alignment vertical="center"/>
    </xf>
    <xf numFmtId="278" fontId="187" fillId="46" borderId="39" xfId="630" applyNumberFormat="1" applyFont="1" applyFill="1" applyBorder="1" applyAlignment="1">
      <alignment vertical="center"/>
    </xf>
    <xf numFmtId="271" fontId="187" fillId="46" borderId="39" xfId="630" applyNumberFormat="1" applyFont="1" applyFill="1" applyBorder="1" applyAlignment="1">
      <alignment vertical="center"/>
    </xf>
    <xf numFmtId="172" fontId="187" fillId="46" borderId="36" xfId="638" applyNumberFormat="1" applyFont="1" applyFill="1" applyBorder="1"/>
    <xf numFmtId="172" fontId="187" fillId="46" borderId="37" xfId="638" applyNumberFormat="1" applyFont="1" applyFill="1" applyBorder="1"/>
    <xf numFmtId="171" fontId="187" fillId="46" borderId="37" xfId="638" applyNumberFormat="1" applyFont="1" applyFill="1" applyBorder="1"/>
    <xf numFmtId="172" fontId="192" fillId="46" borderId="39" xfId="638" applyNumberFormat="1" applyFont="1" applyFill="1" applyBorder="1"/>
    <xf numFmtId="172" fontId="192" fillId="46" borderId="37" xfId="638" applyNumberFormat="1" applyFont="1" applyFill="1" applyBorder="1"/>
    <xf numFmtId="172" fontId="192" fillId="46" borderId="38" xfId="638" applyNumberFormat="1" applyFont="1" applyFill="1" applyBorder="1"/>
    <xf numFmtId="172" fontId="187" fillId="46" borderId="39" xfId="638" applyNumberFormat="1" applyFont="1" applyFill="1" applyBorder="1"/>
    <xf numFmtId="171" fontId="187" fillId="46" borderId="36" xfId="651" applyNumberFormat="1" applyFont="1" applyFill="1" applyBorder="1" applyAlignment="1">
      <alignment horizontal="left" vertical="center"/>
    </xf>
    <xf numFmtId="171" fontId="187" fillId="46" borderId="37" xfId="651" applyNumberFormat="1" applyFont="1" applyFill="1" applyBorder="1" applyAlignment="1">
      <alignment horizontal="left" vertical="center"/>
    </xf>
    <xf numFmtId="171" fontId="187" fillId="46" borderId="37" xfId="651" applyNumberFormat="1" applyFont="1" applyFill="1" applyBorder="1" applyAlignment="1">
      <alignment horizontal="left"/>
    </xf>
    <xf numFmtId="171" fontId="187" fillId="46" borderId="38" xfId="651" applyNumberFormat="1" applyFont="1" applyFill="1" applyBorder="1" applyAlignment="1">
      <alignment horizontal="left" vertical="center"/>
    </xf>
    <xf numFmtId="171" fontId="192" fillId="46" borderId="36" xfId="651" applyNumberFormat="1" applyFont="1" applyFill="1" applyBorder="1" applyAlignment="1">
      <alignment horizontal="left" vertical="center"/>
    </xf>
    <xf numFmtId="171" fontId="192" fillId="46" borderId="38" xfId="651" applyNumberFormat="1" applyFont="1" applyFill="1" applyBorder="1" applyAlignment="1">
      <alignment horizontal="left" vertical="center"/>
    </xf>
    <xf numFmtId="168" fontId="188" fillId="46" borderId="36" xfId="651" applyNumberFormat="1" applyFont="1" applyFill="1" applyBorder="1" applyAlignment="1">
      <alignment horizontal="right" vertical="center"/>
    </xf>
    <xf numFmtId="166" fontId="187" fillId="46" borderId="37" xfId="651" applyNumberFormat="1" applyFont="1" applyFill="1" applyBorder="1" applyAlignment="1">
      <alignment horizontal="right" vertical="center"/>
    </xf>
    <xf numFmtId="260" fontId="187" fillId="46" borderId="37" xfId="651" applyNumberFormat="1" applyFont="1" applyFill="1" applyBorder="1" applyAlignment="1">
      <alignment vertical="center"/>
    </xf>
    <xf numFmtId="166" fontId="187" fillId="46" borderId="38" xfId="651" applyNumberFormat="1" applyFont="1" applyFill="1" applyBorder="1" applyAlignment="1">
      <alignment horizontal="right"/>
    </xf>
    <xf numFmtId="166" fontId="188" fillId="46" borderId="37" xfId="649" applyNumberFormat="1" applyFont="1" applyFill="1" applyBorder="1" applyAlignment="1">
      <alignment vertical="center"/>
    </xf>
    <xf numFmtId="0" fontId="189" fillId="46" borderId="36" xfId="649" applyFont="1" applyFill="1" applyBorder="1"/>
    <xf numFmtId="258" fontId="187" fillId="46" borderId="38" xfId="649" applyNumberFormat="1" applyFont="1" applyFill="1" applyBorder="1" applyAlignment="1">
      <alignment vertical="center"/>
    </xf>
    <xf numFmtId="166" fontId="187" fillId="46" borderId="37" xfId="649" quotePrefix="1" applyNumberFormat="1" applyFont="1" applyFill="1" applyBorder="1" applyAlignment="1">
      <alignment horizontal="right" vertical="center"/>
    </xf>
    <xf numFmtId="166" fontId="187" fillId="46" borderId="39" xfId="649" quotePrefix="1" applyNumberFormat="1" applyFont="1" applyFill="1" applyBorder="1" applyAlignment="1">
      <alignment horizontal="right" vertical="center"/>
    </xf>
    <xf numFmtId="166" fontId="189" fillId="46" borderId="37" xfId="630" applyNumberFormat="1" applyFont="1" applyFill="1" applyBorder="1" applyAlignment="1" applyProtection="1">
      <alignment vertical="center"/>
      <protection locked="0"/>
    </xf>
    <xf numFmtId="166" fontId="189" fillId="46" borderId="38" xfId="630" applyNumberFormat="1" applyFont="1" applyFill="1" applyBorder="1" applyAlignment="1" applyProtection="1">
      <alignment vertical="center"/>
      <protection locked="0"/>
    </xf>
    <xf numFmtId="166" fontId="189" fillId="46" borderId="36" xfId="630" applyNumberFormat="1" applyFont="1" applyFill="1" applyBorder="1" applyAlignment="1" applyProtection="1">
      <alignment vertical="center"/>
      <protection locked="0"/>
    </xf>
    <xf numFmtId="166" fontId="220" fillId="46" borderId="38" xfId="630" applyNumberFormat="1" applyFont="1" applyFill="1" applyBorder="1" applyAlignment="1" applyProtection="1">
      <alignment vertical="center"/>
      <protection locked="0"/>
    </xf>
    <xf numFmtId="0" fontId="189" fillId="46" borderId="36" xfId="647" applyFont="1" applyFill="1" applyBorder="1"/>
    <xf numFmtId="166" fontId="189" fillId="46" borderId="39" xfId="630" applyNumberFormat="1" applyFont="1" applyFill="1" applyBorder="1" applyAlignment="1" applyProtection="1">
      <alignment vertical="center"/>
      <protection locked="0"/>
    </xf>
    <xf numFmtId="258" fontId="189" fillId="46" borderId="37" xfId="647" applyNumberFormat="1" applyFont="1" applyFill="1" applyBorder="1"/>
    <xf numFmtId="258" fontId="189" fillId="46" borderId="38" xfId="647" applyNumberFormat="1" applyFont="1" applyFill="1" applyBorder="1"/>
    <xf numFmtId="168" fontId="187" fillId="46" borderId="38" xfId="649" applyNumberFormat="1" applyFont="1" applyFill="1" applyBorder="1" applyAlignment="1">
      <alignment horizontal="right" vertical="center"/>
    </xf>
    <xf numFmtId="276" fontId="187" fillId="46" borderId="36" xfId="649" applyNumberFormat="1" applyFont="1" applyFill="1" applyBorder="1" applyAlignment="1">
      <alignment horizontal="right"/>
    </xf>
    <xf numFmtId="270" fontId="199" fillId="46" borderId="37" xfId="646" applyNumberFormat="1" applyFont="1" applyFill="1" applyBorder="1" applyAlignment="1"/>
    <xf numFmtId="270" fontId="199" fillId="46" borderId="38" xfId="646" applyNumberFormat="1" applyFont="1" applyFill="1" applyBorder="1" applyAlignment="1"/>
    <xf numFmtId="270" fontId="199" fillId="46" borderId="37" xfId="646" applyNumberFormat="1" applyFont="1" applyFill="1" applyBorder="1" applyAlignment="1">
      <alignment vertical="center"/>
    </xf>
    <xf numFmtId="270" fontId="19" fillId="46" borderId="39" xfId="646" applyNumberFormat="1" applyFont="1" applyFill="1" applyBorder="1" applyAlignment="1">
      <alignment vertical="center"/>
    </xf>
    <xf numFmtId="49" fontId="32" fillId="0" borderId="0" xfId="0" applyNumberFormat="1" applyFont="1" applyAlignment="1">
      <alignment horizontal="left" vertical="center"/>
    </xf>
    <xf numFmtId="267" fontId="246" fillId="0" borderId="0" xfId="0" applyNumberFormat="1" applyFont="1" applyAlignment="1">
      <alignment horizontal="left"/>
    </xf>
    <xf numFmtId="267" fontId="246" fillId="0" borderId="0" xfId="0" applyNumberFormat="1" applyFont="1" applyAlignment="1">
      <alignment horizontal="left" vertical="center"/>
    </xf>
    <xf numFmtId="267" fontId="246" fillId="0" borderId="0" xfId="0" applyNumberFormat="1" applyFont="1" applyFill="1" applyAlignment="1">
      <alignment horizontal="left" vertical="center"/>
    </xf>
    <xf numFmtId="0" fontId="32" fillId="0" borderId="0" xfId="0" applyFont="1" applyAlignment="1">
      <alignment vertical="center"/>
    </xf>
    <xf numFmtId="267" fontId="32" fillId="0" borderId="0" xfId="1333" applyNumberFormat="1" applyFont="1" applyAlignment="1" applyProtection="1"/>
    <xf numFmtId="0" fontId="225" fillId="0" borderId="0" xfId="630" applyFont="1"/>
    <xf numFmtId="0" fontId="0" fillId="0" borderId="57" xfId="0" applyBorder="1"/>
    <xf numFmtId="0" fontId="243" fillId="0" borderId="58" xfId="0" applyFont="1" applyBorder="1" applyAlignment="1">
      <alignment vertical="center"/>
    </xf>
    <xf numFmtId="0" fontId="0" fillId="0" borderId="59" xfId="0" applyBorder="1"/>
    <xf numFmtId="0" fontId="0" fillId="0" borderId="58" xfId="0" applyBorder="1"/>
    <xf numFmtId="265" fontId="32" fillId="0" borderId="0" xfId="1333" applyNumberFormat="1" applyFont="1" applyAlignment="1" applyProtection="1"/>
    <xf numFmtId="0" fontId="32" fillId="0" borderId="0" xfId="1333" applyFont="1" applyAlignment="1" applyProtection="1"/>
    <xf numFmtId="0" fontId="6" fillId="0" borderId="0" xfId="0" applyFont="1" applyAlignment="1"/>
    <xf numFmtId="267" fontId="32" fillId="0" borderId="0" xfId="1333" applyNumberFormat="1" applyFont="1" applyFill="1" applyAlignment="1" applyProtection="1"/>
    <xf numFmtId="0" fontId="32" fillId="0" borderId="0" xfId="0" applyFont="1" applyFill="1" applyAlignment="1">
      <alignment vertical="center"/>
    </xf>
    <xf numFmtId="267" fontId="263" fillId="0" borderId="0" xfId="1333" applyNumberFormat="1" applyFont="1" applyAlignment="1" applyProtection="1"/>
    <xf numFmtId="49" fontId="6" fillId="0" borderId="0" xfId="0" applyNumberFormat="1" applyFont="1"/>
    <xf numFmtId="279" fontId="32" fillId="0" borderId="0" xfId="1333" applyNumberFormat="1" applyFont="1" applyAlignment="1" applyProtection="1"/>
    <xf numFmtId="282" fontId="32" fillId="0" borderId="0" xfId="1333" applyNumberFormat="1" applyFont="1" applyAlignment="1" applyProtection="1"/>
    <xf numFmtId="166" fontId="192" fillId="46" borderId="39" xfId="630" applyNumberFormat="1" applyFont="1" applyFill="1" applyBorder="1" applyAlignment="1">
      <alignment wrapText="1"/>
    </xf>
    <xf numFmtId="170" fontId="187" fillId="46" borderId="37" xfId="603" applyNumberFormat="1" applyFont="1" applyFill="1" applyBorder="1" applyAlignment="1">
      <alignment horizontal="right" vertical="center"/>
    </xf>
    <xf numFmtId="171" fontId="187" fillId="46" borderId="39" xfId="394" applyNumberFormat="1" applyFont="1" applyFill="1" applyBorder="1" applyAlignment="1"/>
    <xf numFmtId="171" fontId="187" fillId="46" borderId="36" xfId="394" applyNumberFormat="1" applyFont="1" applyFill="1" applyBorder="1" applyAlignment="1">
      <alignment vertical="center"/>
    </xf>
    <xf numFmtId="171" fontId="187" fillId="46" borderId="37" xfId="394" applyNumberFormat="1" applyFont="1" applyFill="1" applyBorder="1" applyAlignment="1"/>
    <xf numFmtId="171" fontId="187" fillId="46" borderId="38" xfId="394" applyNumberFormat="1" applyFont="1" applyFill="1" applyBorder="1" applyAlignment="1"/>
    <xf numFmtId="171" fontId="187" fillId="46" borderId="39" xfId="393" applyNumberFormat="1" applyFont="1" applyFill="1" applyBorder="1" applyAlignment="1"/>
    <xf numFmtId="0" fontId="0" fillId="0" borderId="60" xfId="0" applyBorder="1"/>
    <xf numFmtId="49" fontId="22" fillId="0" borderId="59" xfId="0" applyNumberFormat="1" applyFont="1" applyBorder="1" applyAlignment="1">
      <alignment horizontal="left" vertical="center" indent="1"/>
    </xf>
    <xf numFmtId="49" fontId="22" fillId="0" borderId="59" xfId="0" applyNumberFormat="1" applyFont="1" applyFill="1" applyBorder="1" applyAlignment="1">
      <alignment horizontal="left" indent="1"/>
    </xf>
    <xf numFmtId="49" fontId="22" fillId="0" borderId="59" xfId="0" applyNumberFormat="1" applyFont="1" applyBorder="1" applyAlignment="1">
      <alignment horizontal="left" indent="1"/>
    </xf>
    <xf numFmtId="0" fontId="0" fillId="0" borderId="58" xfId="0" applyBorder="1" applyAlignment="1">
      <alignment horizontal="left" indent="1"/>
    </xf>
    <xf numFmtId="0" fontId="243" fillId="0" borderId="59" xfId="0" applyFont="1" applyBorder="1" applyAlignment="1">
      <alignment vertical="center"/>
    </xf>
    <xf numFmtId="0" fontId="182" fillId="0" borderId="0" xfId="393" applyFont="1" applyBorder="1" applyAlignment="1" applyProtection="1">
      <alignment horizontal="left"/>
      <protection locked="0"/>
    </xf>
    <xf numFmtId="0" fontId="32" fillId="0" borderId="0" xfId="0" applyFont="1" applyAlignment="1">
      <alignment vertical="top"/>
    </xf>
    <xf numFmtId="166" fontId="194" fillId="46" borderId="36" xfId="393" applyNumberFormat="1" applyFont="1" applyFill="1" applyBorder="1" applyAlignment="1">
      <alignment vertical="center"/>
    </xf>
    <xf numFmtId="166" fontId="194" fillId="0" borderId="36" xfId="393" applyNumberFormat="1" applyFont="1" applyBorder="1" applyAlignment="1">
      <alignment vertical="center"/>
    </xf>
    <xf numFmtId="166" fontId="194" fillId="0" borderId="0" xfId="393" applyNumberFormat="1" applyFont="1" applyAlignment="1">
      <alignment vertical="center"/>
    </xf>
    <xf numFmtId="0" fontId="197" fillId="0" borderId="0" xfId="393" applyFont="1" applyAlignment="1">
      <alignment vertical="center"/>
    </xf>
    <xf numFmtId="0" fontId="192" fillId="0" borderId="41" xfId="393" applyFont="1" applyBorder="1" applyAlignment="1">
      <alignment horizontal="left" vertical="center" wrapText="1"/>
    </xf>
    <xf numFmtId="260" fontId="19" fillId="46" borderId="36" xfId="393" applyNumberFormat="1" applyFont="1" applyFill="1" applyBorder="1" applyAlignment="1">
      <alignment vertical="center"/>
    </xf>
    <xf numFmtId="260" fontId="19" fillId="0" borderId="36" xfId="393" applyNumberFormat="1" applyFont="1" applyBorder="1" applyAlignment="1">
      <alignment vertical="center"/>
    </xf>
    <xf numFmtId="0" fontId="192" fillId="0" borderId="41" xfId="393" applyFont="1" applyBorder="1" applyAlignment="1">
      <alignment horizontal="left" vertical="center"/>
    </xf>
    <xf numFmtId="264" fontId="194" fillId="46" borderId="41" xfId="393" applyNumberFormat="1" applyFont="1" applyFill="1" applyBorder="1" applyAlignment="1">
      <alignment vertical="center"/>
    </xf>
    <xf numFmtId="264" fontId="194" fillId="0" borderId="41" xfId="393" applyNumberFormat="1" applyFont="1" applyBorder="1" applyAlignment="1">
      <alignment vertical="center"/>
    </xf>
    <xf numFmtId="0" fontId="192" fillId="0" borderId="42" xfId="393" applyFont="1" applyBorder="1" applyAlignment="1">
      <alignment horizontal="left" vertical="center"/>
    </xf>
    <xf numFmtId="264" fontId="194" fillId="46" borderId="42" xfId="393" applyNumberFormat="1" applyFont="1" applyFill="1" applyBorder="1" applyAlignment="1">
      <alignment vertical="center"/>
    </xf>
    <xf numFmtId="264" fontId="194" fillId="0" borderId="42" xfId="393" applyNumberFormat="1" applyFont="1" applyBorder="1" applyAlignment="1">
      <alignment vertical="center"/>
    </xf>
    <xf numFmtId="259" fontId="187" fillId="29" borderId="0" xfId="319" applyNumberFormat="1" applyFont="1" applyFill="1" applyBorder="1"/>
    <xf numFmtId="259" fontId="187" fillId="0" borderId="0" xfId="319" applyNumberFormat="1" applyFont="1" applyFill="1" applyBorder="1"/>
    <xf numFmtId="171" fontId="183" fillId="29" borderId="0" xfId="319" applyNumberFormat="1" applyFont="1" applyFill="1" applyBorder="1"/>
    <xf numFmtId="0" fontId="190" fillId="29" borderId="44" xfId="0" applyFont="1" applyFill="1" applyBorder="1" applyAlignment="1"/>
    <xf numFmtId="0" fontId="25" fillId="0" borderId="0" xfId="0" applyFont="1" applyBorder="1"/>
    <xf numFmtId="0" fontId="32" fillId="0" borderId="0" xfId="0" applyFont="1" applyBorder="1" applyAlignment="1">
      <alignment vertical="top"/>
    </xf>
    <xf numFmtId="260" fontId="89" fillId="0" borderId="0" xfId="393" applyNumberFormat="1" applyFont="1" applyAlignment="1">
      <alignment vertical="center"/>
    </xf>
    <xf numFmtId="260" fontId="150" fillId="0" borderId="0" xfId="393" applyNumberFormat="1" applyFont="1" applyBorder="1" applyAlignment="1">
      <alignment vertical="center"/>
    </xf>
    <xf numFmtId="264" fontId="89" fillId="0" borderId="0" xfId="393" applyNumberFormat="1" applyFont="1" applyAlignment="1">
      <alignment vertical="center"/>
    </xf>
    <xf numFmtId="0" fontId="192" fillId="0" borderId="60" xfId="393" applyFont="1" applyFill="1" applyBorder="1" applyAlignment="1">
      <alignment horizontal="left" vertical="center"/>
    </xf>
    <xf numFmtId="181" fontId="192" fillId="0" borderId="60" xfId="393" quotePrefix="1" applyNumberFormat="1" applyFont="1" applyBorder="1" applyAlignment="1">
      <alignment horizontal="right" vertical="center"/>
    </xf>
    <xf numFmtId="181" fontId="192" fillId="0" borderId="60" xfId="393" quotePrefix="1" applyNumberFormat="1" applyFont="1" applyFill="1" applyBorder="1" applyAlignment="1">
      <alignment horizontal="right" vertical="center"/>
    </xf>
    <xf numFmtId="260" fontId="187" fillId="0" borderId="37" xfId="393" applyNumberFormat="1" applyFont="1" applyFill="1" applyBorder="1" applyAlignment="1">
      <alignment vertical="center"/>
    </xf>
    <xf numFmtId="0" fontId="32" fillId="0" borderId="0" xfId="0" applyFont="1" applyAlignment="1">
      <alignment vertical="top"/>
    </xf>
    <xf numFmtId="0" fontId="32" fillId="0" borderId="0" xfId="393" applyFont="1" applyAlignment="1">
      <alignment horizontal="left" vertical="top" wrapText="1"/>
    </xf>
    <xf numFmtId="0" fontId="32" fillId="0" borderId="0" xfId="631" applyFont="1" applyAlignment="1">
      <alignment horizontal="left" vertical="top" wrapText="1"/>
    </xf>
    <xf numFmtId="0" fontId="32" fillId="0" borderId="0" xfId="393" applyFont="1" applyFill="1" applyAlignment="1">
      <alignment horizontal="left" vertical="top" wrapText="1"/>
    </xf>
    <xf numFmtId="171" fontId="190" fillId="0" borderId="0" xfId="393" applyNumberFormat="1" applyFont="1" applyFill="1" applyBorder="1" applyAlignment="1"/>
    <xf numFmtId="0" fontId="264" fillId="0" borderId="0" xfId="393" applyFont="1" applyFill="1" applyBorder="1" applyAlignment="1" applyProtection="1">
      <alignment horizontal="left" vertical="center" indent="1"/>
      <protection locked="0"/>
    </xf>
    <xf numFmtId="166" fontId="187" fillId="46" borderId="39" xfId="393" applyNumberFormat="1" applyFont="1" applyFill="1" applyBorder="1" applyAlignment="1" applyProtection="1">
      <alignment vertical="center"/>
      <protection locked="0"/>
    </xf>
    <xf numFmtId="166" fontId="187" fillId="0" borderId="39" xfId="393" applyNumberFormat="1" applyFont="1" applyBorder="1" applyAlignment="1" applyProtection="1">
      <alignment vertical="center"/>
      <protection locked="0"/>
    </xf>
    <xf numFmtId="171" fontId="187" fillId="46" borderId="39" xfId="319" applyNumberFormat="1" applyFont="1" applyFill="1" applyBorder="1"/>
    <xf numFmtId="171" fontId="187" fillId="29" borderId="39" xfId="319" applyNumberFormat="1" applyFont="1" applyFill="1" applyBorder="1"/>
    <xf numFmtId="171" fontId="182" fillId="29" borderId="0" xfId="0" applyNumberFormat="1" applyFont="1" applyFill="1"/>
    <xf numFmtId="259" fontId="188" fillId="46" borderId="37" xfId="393" applyNumberFormat="1" applyFont="1" applyFill="1" applyBorder="1" applyAlignment="1">
      <alignment vertical="center"/>
    </xf>
    <xf numFmtId="259" fontId="188" fillId="0" borderId="37" xfId="393" applyNumberFormat="1" applyFont="1" applyFill="1" applyBorder="1" applyAlignment="1">
      <alignment vertical="center"/>
    </xf>
    <xf numFmtId="255" fontId="207" fillId="0" borderId="0" xfId="393" applyNumberFormat="1" applyFont="1" applyAlignment="1">
      <alignment vertical="center"/>
    </xf>
    <xf numFmtId="0" fontId="266" fillId="0" borderId="0" xfId="393" applyFont="1" applyAlignment="1">
      <alignment vertical="center"/>
    </xf>
    <xf numFmtId="255" fontId="188" fillId="46" borderId="37" xfId="393" applyNumberFormat="1" applyFont="1" applyFill="1" applyBorder="1" applyAlignment="1" applyProtection="1">
      <alignment vertical="center"/>
      <protection locked="0"/>
    </xf>
    <xf numFmtId="255" fontId="188" fillId="0" borderId="37" xfId="393" applyNumberFormat="1" applyFont="1" applyBorder="1" applyAlignment="1" applyProtection="1">
      <alignment vertical="center"/>
      <protection locked="0"/>
    </xf>
    <xf numFmtId="255" fontId="188" fillId="46" borderId="38" xfId="393" applyNumberFormat="1" applyFont="1" applyFill="1" applyBorder="1" applyAlignment="1" applyProtection="1">
      <alignment vertical="center"/>
      <protection locked="0"/>
    </xf>
    <xf numFmtId="255" fontId="188" fillId="0" borderId="38" xfId="393" applyNumberFormat="1" applyFont="1" applyBorder="1" applyAlignment="1" applyProtection="1">
      <alignment vertical="center"/>
      <protection locked="0"/>
    </xf>
    <xf numFmtId="0" fontId="187" fillId="0" borderId="0" xfId="393" applyFont="1" applyFill="1" applyBorder="1" applyAlignment="1">
      <alignment wrapText="1"/>
    </xf>
    <xf numFmtId="171" fontId="187" fillId="0" borderId="0" xfId="393" applyNumberFormat="1" applyFont="1" applyFill="1" applyBorder="1" applyAlignment="1"/>
    <xf numFmtId="0" fontId="192" fillId="0" borderId="0" xfId="393" applyFont="1" applyFill="1" applyBorder="1" applyAlignment="1">
      <alignment horizontal="left" vertical="center"/>
    </xf>
    <xf numFmtId="181" fontId="192" fillId="0" borderId="0" xfId="393" quotePrefix="1" applyNumberFormat="1" applyFont="1" applyFill="1" applyBorder="1" applyAlignment="1">
      <alignment horizontal="right" vertical="center"/>
    </xf>
    <xf numFmtId="0" fontId="38" fillId="0" borderId="0" xfId="393" applyFont="1" applyFill="1" applyAlignment="1">
      <alignment vertical="center"/>
    </xf>
    <xf numFmtId="0" fontId="187" fillId="0" borderId="60" xfId="630" applyFont="1" applyBorder="1" applyAlignment="1">
      <alignment horizontal="left" vertical="center"/>
    </xf>
    <xf numFmtId="0" fontId="226" fillId="0" borderId="60" xfId="1333" applyFont="1" applyBorder="1" applyAlignment="1" applyProtection="1">
      <alignment vertical="top"/>
    </xf>
    <xf numFmtId="0" fontId="21" fillId="0" borderId="60" xfId="393" applyFont="1" applyBorder="1" applyAlignment="1"/>
    <xf numFmtId="0" fontId="21" fillId="0" borderId="60" xfId="393" applyFont="1" applyBorder="1"/>
    <xf numFmtId="0" fontId="226" fillId="0" borderId="60" xfId="1333" applyFont="1" applyBorder="1" applyAlignment="1" applyProtection="1">
      <alignment horizontal="left" vertical="top"/>
    </xf>
    <xf numFmtId="0" fontId="21" fillId="0" borderId="61" xfId="393" applyFont="1" applyBorder="1"/>
    <xf numFmtId="0" fontId="16" fillId="0" borderId="61" xfId="393" applyFont="1" applyBorder="1"/>
    <xf numFmtId="0" fontId="192" fillId="29" borderId="62" xfId="0" applyFont="1" applyFill="1" applyBorder="1"/>
    <xf numFmtId="171" fontId="192" fillId="46" borderId="63" xfId="319" applyNumberFormat="1" applyFont="1" applyFill="1" applyBorder="1"/>
    <xf numFmtId="171" fontId="192" fillId="29" borderId="63" xfId="319" applyNumberFormat="1" applyFont="1" applyFill="1" applyBorder="1"/>
    <xf numFmtId="0" fontId="187" fillId="29" borderId="61" xfId="0" applyFont="1" applyFill="1" applyBorder="1"/>
    <xf numFmtId="0" fontId="21" fillId="0" borderId="0" xfId="0" applyFont="1" applyBorder="1"/>
    <xf numFmtId="0" fontId="179" fillId="29" borderId="0" xfId="0" applyFont="1" applyFill="1" applyBorder="1"/>
    <xf numFmtId="0" fontId="187" fillId="29" borderId="61" xfId="0" applyFont="1" applyFill="1" applyBorder="1" applyAlignment="1"/>
    <xf numFmtId="259" fontId="187" fillId="0" borderId="61" xfId="319" applyNumberFormat="1" applyFont="1" applyFill="1" applyBorder="1"/>
    <xf numFmtId="259" fontId="187" fillId="29" borderId="61" xfId="319" applyNumberFormat="1" applyFont="1" applyFill="1" applyBorder="1"/>
    <xf numFmtId="0" fontId="179" fillId="29" borderId="61" xfId="0" applyFont="1" applyFill="1" applyBorder="1"/>
    <xf numFmtId="0" fontId="188" fillId="29" borderId="61" xfId="0" applyFont="1" applyFill="1" applyBorder="1"/>
    <xf numFmtId="172" fontId="187" fillId="46" borderId="36" xfId="319" quotePrefix="1" applyNumberFormat="1" applyFont="1" applyFill="1" applyBorder="1" applyAlignment="1">
      <alignment horizontal="right" vertical="center"/>
    </xf>
    <xf numFmtId="172" fontId="187" fillId="29" borderId="36" xfId="319" quotePrefix="1" applyNumberFormat="1" applyFont="1" applyFill="1" applyBorder="1" applyAlignment="1">
      <alignment horizontal="right" vertical="center"/>
    </xf>
    <xf numFmtId="0" fontId="256" fillId="29" borderId="61" xfId="0" applyFont="1" applyFill="1" applyBorder="1"/>
    <xf numFmtId="0" fontId="187" fillId="0" borderId="41" xfId="393" applyFont="1" applyFill="1" applyBorder="1" applyAlignment="1">
      <alignment horizontal="left" vertical="center"/>
    </xf>
    <xf numFmtId="174" fontId="196" fillId="0" borderId="41" xfId="393" applyNumberFormat="1" applyFont="1" applyBorder="1" applyAlignment="1">
      <alignment vertical="center"/>
    </xf>
    <xf numFmtId="41" fontId="184" fillId="0" borderId="42" xfId="393" applyNumberFormat="1" applyFont="1" applyBorder="1" applyAlignment="1"/>
    <xf numFmtId="41" fontId="184" fillId="0" borderId="37" xfId="393" applyNumberFormat="1" applyFont="1" applyBorder="1" applyAlignment="1"/>
    <xf numFmtId="0" fontId="187" fillId="29" borderId="64" xfId="0" applyFont="1" applyFill="1" applyBorder="1"/>
    <xf numFmtId="0" fontId="192" fillId="29" borderId="64" xfId="0" applyFont="1" applyFill="1" applyBorder="1"/>
    <xf numFmtId="171" fontId="187" fillId="0" borderId="64" xfId="319" applyNumberFormat="1" applyFont="1" applyFill="1" applyBorder="1"/>
    <xf numFmtId="171" fontId="187" fillId="0" borderId="44" xfId="319" applyNumberFormat="1" applyFont="1" applyFill="1" applyBorder="1"/>
    <xf numFmtId="171" fontId="192" fillId="0" borderId="62" xfId="319" applyNumberFormat="1" applyFont="1" applyFill="1" applyBorder="1"/>
    <xf numFmtId="171" fontId="187" fillId="0" borderId="0" xfId="319" applyNumberFormat="1" applyFont="1" applyFill="1" applyBorder="1"/>
    <xf numFmtId="171" fontId="192" fillId="0" borderId="64" xfId="319" applyNumberFormat="1" applyFont="1" applyFill="1" applyBorder="1"/>
    <xf numFmtId="171" fontId="192" fillId="0" borderId="0" xfId="319" applyNumberFormat="1" applyFont="1" applyFill="1" applyBorder="1"/>
    <xf numFmtId="259" fontId="187" fillId="0" borderId="44" xfId="319" applyNumberFormat="1" applyFont="1" applyFill="1" applyBorder="1"/>
    <xf numFmtId="173" fontId="187" fillId="0" borderId="44" xfId="393" applyNumberFormat="1" applyFont="1" applyFill="1" applyBorder="1" applyAlignment="1">
      <alignment horizontal="right" vertical="center"/>
    </xf>
    <xf numFmtId="172" fontId="187" fillId="29" borderId="0" xfId="319" applyNumberFormat="1" applyFont="1" applyFill="1" applyBorder="1" applyAlignment="1">
      <alignment horizontal="right"/>
    </xf>
    <xf numFmtId="172" fontId="187" fillId="29" borderId="41" xfId="319" quotePrefix="1" applyNumberFormat="1" applyFont="1" applyFill="1" applyBorder="1" applyAlignment="1">
      <alignment horizontal="right"/>
    </xf>
    <xf numFmtId="172" fontId="187" fillId="29" borderId="44" xfId="319" quotePrefix="1" applyNumberFormat="1" applyFont="1" applyFill="1" applyBorder="1" applyAlignment="1">
      <alignment horizontal="right" vertical="center"/>
    </xf>
    <xf numFmtId="172" fontId="187" fillId="29" borderId="42" xfId="319" quotePrefix="1" applyNumberFormat="1" applyFont="1" applyFill="1" applyBorder="1" applyAlignment="1">
      <alignment horizontal="right" vertical="center"/>
    </xf>
    <xf numFmtId="172" fontId="187" fillId="29" borderId="64" xfId="319" quotePrefix="1" applyNumberFormat="1" applyFont="1" applyFill="1" applyBorder="1" applyAlignment="1">
      <alignment horizontal="right" vertical="center"/>
    </xf>
    <xf numFmtId="172" fontId="187" fillId="29" borderId="40" xfId="319" quotePrefix="1" applyNumberFormat="1" applyFont="1" applyFill="1" applyBorder="1" applyAlignment="1">
      <alignment horizontal="right" vertical="center"/>
    </xf>
    <xf numFmtId="171" fontId="190" fillId="29" borderId="0" xfId="319" applyNumberFormat="1" applyFont="1" applyFill="1" applyBorder="1"/>
    <xf numFmtId="171" fontId="190" fillId="29" borderId="41" xfId="319" applyNumberFormat="1" applyFont="1" applyFill="1" applyBorder="1"/>
    <xf numFmtId="171" fontId="190" fillId="0" borderId="0" xfId="319" applyNumberFormat="1" applyFont="1" applyFill="1" applyBorder="1"/>
    <xf numFmtId="171" fontId="190" fillId="0" borderId="41" xfId="319" applyNumberFormat="1" applyFont="1" applyFill="1" applyBorder="1"/>
    <xf numFmtId="171" fontId="190" fillId="29" borderId="44" xfId="319" applyNumberFormat="1" applyFont="1" applyFill="1" applyBorder="1"/>
    <xf numFmtId="171" fontId="190" fillId="29" borderId="42" xfId="319" applyNumberFormat="1" applyFont="1" applyFill="1" applyBorder="1"/>
    <xf numFmtId="171" fontId="183" fillId="29" borderId="62" xfId="319" applyNumberFormat="1" applyFont="1" applyFill="1" applyBorder="1"/>
    <xf numFmtId="171" fontId="183" fillId="29" borderId="43" xfId="319" applyNumberFormat="1" applyFont="1" applyFill="1" applyBorder="1"/>
    <xf numFmtId="171" fontId="190" fillId="29" borderId="0" xfId="319" applyNumberFormat="1" applyFont="1" applyFill="1" applyBorder="1" applyAlignment="1">
      <alignment horizontal="right"/>
    </xf>
    <xf numFmtId="171" fontId="190" fillId="29" borderId="41" xfId="319" applyNumberFormat="1" applyFont="1" applyFill="1" applyBorder="1" applyAlignment="1">
      <alignment horizontal="right"/>
    </xf>
    <xf numFmtId="171" fontId="183" fillId="29" borderId="41" xfId="319" applyNumberFormat="1" applyFont="1" applyFill="1" applyBorder="1"/>
    <xf numFmtId="171" fontId="183" fillId="29" borderId="44" xfId="319" applyNumberFormat="1" applyFont="1" applyFill="1" applyBorder="1"/>
    <xf numFmtId="171" fontId="183" fillId="29" borderId="42" xfId="319" applyNumberFormat="1" applyFont="1" applyFill="1" applyBorder="1"/>
    <xf numFmtId="172" fontId="199" fillId="29" borderId="37" xfId="603" applyNumberFormat="1" applyFont="1" applyFill="1" applyBorder="1" applyAlignment="1" applyProtection="1">
      <protection locked="0"/>
    </xf>
    <xf numFmtId="0" fontId="267" fillId="0" borderId="0" xfId="393" applyFont="1" applyAlignment="1">
      <alignment vertical="top"/>
    </xf>
    <xf numFmtId="0" fontId="187" fillId="29" borderId="0" xfId="658" applyFont="1" applyFill="1"/>
    <xf numFmtId="171" fontId="199" fillId="0" borderId="0" xfId="649" applyNumberFormat="1" applyFont="1" applyBorder="1" applyAlignment="1">
      <alignment vertical="center"/>
    </xf>
    <xf numFmtId="0" fontId="192" fillId="0" borderId="13" xfId="393" applyFont="1" applyFill="1" applyBorder="1" applyAlignment="1">
      <alignment horizontal="left" vertical="center"/>
    </xf>
    <xf numFmtId="0" fontId="32" fillId="0" borderId="0" xfId="0" applyFont="1" applyFill="1" applyAlignment="1">
      <alignment vertical="top"/>
    </xf>
    <xf numFmtId="0" fontId="21" fillId="0" borderId="51" xfId="393" applyFont="1" applyFill="1" applyBorder="1"/>
    <xf numFmtId="0" fontId="181" fillId="0" borderId="0" xfId="393" applyFont="1" applyFill="1" applyAlignment="1">
      <alignment vertical="center"/>
    </xf>
    <xf numFmtId="0" fontId="265" fillId="0" borderId="0" xfId="393" applyFont="1" applyFill="1" applyAlignment="1">
      <alignment vertical="center"/>
    </xf>
    <xf numFmtId="0" fontId="21" fillId="0" borderId="0" xfId="0" applyFont="1" applyFill="1" applyAlignment="1">
      <alignment vertical="top"/>
    </xf>
    <xf numFmtId="0" fontId="21" fillId="0" borderId="0" xfId="0" applyFont="1" applyFill="1"/>
    <xf numFmtId="0" fontId="21" fillId="0" borderId="61" xfId="393" applyFont="1" applyFill="1" applyBorder="1"/>
    <xf numFmtId="0" fontId="202" fillId="0" borderId="0" xfId="393" applyFont="1" applyFill="1" applyAlignment="1">
      <alignment vertical="center"/>
    </xf>
    <xf numFmtId="166" fontId="202" fillId="0" borderId="0" xfId="393" applyNumberFormat="1" applyFont="1" applyFill="1" applyAlignment="1">
      <alignment vertical="center"/>
    </xf>
    <xf numFmtId="0" fontId="189" fillId="0" borderId="45" xfId="393" applyFont="1" applyFill="1" applyBorder="1" applyAlignment="1" applyProtection="1">
      <alignment horizontal="left" vertical="center"/>
      <protection locked="0"/>
    </xf>
    <xf numFmtId="0" fontId="219" fillId="0" borderId="0" xfId="393" applyFont="1" applyFill="1" applyBorder="1" applyAlignment="1" applyProtection="1">
      <alignment horizontal="left" vertical="center" indent="1"/>
      <protection locked="0"/>
    </xf>
    <xf numFmtId="0" fontId="189" fillId="0" borderId="60" xfId="393" applyFont="1" applyFill="1" applyBorder="1" applyAlignment="1" applyProtection="1">
      <alignment horizontal="left" vertical="center"/>
      <protection locked="0"/>
    </xf>
    <xf numFmtId="0" fontId="192" fillId="0" borderId="13" xfId="393" applyFont="1" applyFill="1" applyBorder="1" applyAlignment="1" applyProtection="1">
      <alignment horizontal="left" vertical="center"/>
      <protection locked="0"/>
    </xf>
    <xf numFmtId="0" fontId="186" fillId="0" borderId="0" xfId="393" applyFont="1" applyFill="1"/>
    <xf numFmtId="0" fontId="219" fillId="0" borderId="44" xfId="393" applyFont="1" applyFill="1" applyBorder="1" applyAlignment="1" applyProtection="1">
      <alignment horizontal="left" vertical="center" indent="1"/>
      <protection locked="0"/>
    </xf>
    <xf numFmtId="0" fontId="32" fillId="0" borderId="0" xfId="1333" applyFont="1" applyFill="1" applyAlignment="1" applyProtection="1"/>
    <xf numFmtId="41" fontId="184" fillId="46" borderId="37" xfId="393" applyNumberFormat="1" applyFont="1" applyFill="1" applyBorder="1" applyAlignment="1"/>
    <xf numFmtId="41" fontId="184" fillId="46" borderId="42" xfId="393" applyNumberFormat="1" applyFont="1" applyFill="1" applyBorder="1" applyAlignment="1"/>
    <xf numFmtId="171" fontId="184" fillId="46" borderId="38" xfId="393" applyNumberFormat="1" applyFont="1" applyFill="1" applyBorder="1" applyAlignment="1">
      <alignment vertical="center"/>
    </xf>
    <xf numFmtId="171" fontId="190" fillId="0" borderId="0" xfId="393" applyNumberFormat="1" applyFont="1" applyFill="1" applyBorder="1" applyAlignment="1"/>
    <xf numFmtId="261" fontId="187" fillId="46" borderId="37" xfId="394" applyNumberFormat="1" applyFont="1" applyFill="1" applyBorder="1" applyAlignment="1">
      <alignment vertical="center"/>
    </xf>
    <xf numFmtId="261" fontId="187" fillId="0" borderId="37" xfId="394" applyNumberFormat="1" applyFont="1" applyBorder="1" applyAlignment="1">
      <alignment vertical="center"/>
    </xf>
    <xf numFmtId="261" fontId="187" fillId="0" borderId="37" xfId="394" applyNumberFormat="1" applyFont="1" applyFill="1" applyBorder="1" applyAlignment="1">
      <alignment vertical="center"/>
    </xf>
    <xf numFmtId="0" fontId="189" fillId="0" borderId="0" xfId="0" applyFont="1" applyAlignment="1">
      <alignment vertical="center"/>
    </xf>
    <xf numFmtId="0" fontId="189" fillId="0" borderId="0" xfId="0" applyFont="1"/>
    <xf numFmtId="260" fontId="190" fillId="46" borderId="39" xfId="393" applyNumberFormat="1" applyFont="1" applyFill="1" applyBorder="1" applyAlignment="1">
      <alignment vertical="center"/>
    </xf>
    <xf numFmtId="260" fontId="190" fillId="0" borderId="39" xfId="393" applyNumberFormat="1" applyFont="1" applyBorder="1" applyAlignment="1">
      <alignment vertical="center"/>
    </xf>
    <xf numFmtId="171" fontId="192" fillId="46" borderId="39" xfId="393" applyNumberFormat="1" applyFont="1" applyFill="1" applyBorder="1" applyAlignment="1">
      <alignment vertical="center"/>
    </xf>
    <xf numFmtId="0" fontId="192" fillId="0" borderId="62" xfId="393" applyFont="1" applyBorder="1" applyAlignment="1">
      <alignment horizontal="left" vertical="center"/>
    </xf>
    <xf numFmtId="166" fontId="192" fillId="46" borderId="63" xfId="393" applyNumberFormat="1" applyFont="1" applyFill="1" applyBorder="1" applyAlignment="1">
      <alignment vertical="center"/>
    </xf>
    <xf numFmtId="166" fontId="192" fillId="0" borderId="63" xfId="393" applyNumberFormat="1" applyFont="1" applyFill="1" applyBorder="1" applyAlignment="1">
      <alignment vertical="center"/>
    </xf>
    <xf numFmtId="281" fontId="192" fillId="0" borderId="36" xfId="393" applyNumberFormat="1" applyFont="1" applyFill="1" applyBorder="1" applyAlignment="1">
      <alignment vertical="center"/>
    </xf>
    <xf numFmtId="281" fontId="192" fillId="0" borderId="39" xfId="393" applyNumberFormat="1" applyFont="1" applyFill="1" applyBorder="1" applyAlignment="1">
      <alignment vertical="center"/>
    </xf>
    <xf numFmtId="0" fontId="32" fillId="0" borderId="0" xfId="0" applyFont="1" applyAlignment="1">
      <alignment vertical="top"/>
    </xf>
    <xf numFmtId="0" fontId="178" fillId="45" borderId="0" xfId="393" applyFont="1" applyFill="1" applyAlignment="1">
      <alignment vertical="top"/>
    </xf>
    <xf numFmtId="0" fontId="178" fillId="45" borderId="0" xfId="393" applyFont="1" applyFill="1"/>
    <xf numFmtId="0" fontId="269" fillId="45" borderId="0" xfId="0" applyFont="1" applyFill="1" applyAlignment="1">
      <alignment horizontal="center"/>
    </xf>
    <xf numFmtId="3" fontId="269" fillId="45" borderId="0" xfId="0" applyNumberFormat="1" applyFont="1" applyFill="1"/>
    <xf numFmtId="178" fontId="21" fillId="45" borderId="0" xfId="375" applyNumberFormat="1" applyFill="1"/>
    <xf numFmtId="0" fontId="21" fillId="45" borderId="0" xfId="375" applyFill="1"/>
    <xf numFmtId="17" fontId="15" fillId="45" borderId="0" xfId="0" applyNumberFormat="1" applyFont="1" applyFill="1" applyAlignment="1">
      <alignment horizontal="center"/>
    </xf>
    <xf numFmtId="0" fontId="226" fillId="0" borderId="65" xfId="1333" applyFont="1" applyBorder="1" applyAlignment="1" applyProtection="1">
      <alignment horizontal="left" vertical="top"/>
    </xf>
    <xf numFmtId="0" fontId="21" fillId="0" borderId="65" xfId="393" applyFont="1" applyBorder="1"/>
    <xf numFmtId="260" fontId="187" fillId="0" borderId="65" xfId="393" applyNumberFormat="1" applyFont="1" applyFill="1" applyBorder="1" applyAlignment="1" applyProtection="1">
      <alignment vertical="center"/>
      <protection locked="0"/>
    </xf>
    <xf numFmtId="260" fontId="187" fillId="0" borderId="44" xfId="393" applyNumberFormat="1" applyFont="1" applyBorder="1" applyAlignment="1" applyProtection="1">
      <alignment vertical="center"/>
      <protection locked="0"/>
    </xf>
    <xf numFmtId="265" fontId="32" fillId="0" borderId="0" xfId="1333" applyNumberFormat="1" applyFont="1" applyFill="1" applyAlignment="1" applyProtection="1"/>
    <xf numFmtId="49" fontId="32" fillId="0" borderId="0" xfId="0" applyNumberFormat="1" applyFont="1" applyFill="1" applyAlignment="1">
      <alignment horizontal="left" vertical="center"/>
    </xf>
    <xf numFmtId="49" fontId="22" fillId="0" borderId="0" xfId="0" applyNumberFormat="1" applyFont="1" applyFill="1" applyAlignment="1">
      <alignment horizontal="left" vertical="center"/>
    </xf>
    <xf numFmtId="49" fontId="246" fillId="0" borderId="0" xfId="0" applyNumberFormat="1" applyFont="1" applyFill="1" applyAlignment="1">
      <alignment horizontal="left"/>
    </xf>
    <xf numFmtId="166" fontId="6" fillId="0" borderId="0" xfId="649" applyNumberFormat="1" applyFont="1"/>
    <xf numFmtId="174" fontId="187" fillId="46" borderId="36" xfId="393" applyNumberFormat="1" applyFont="1" applyFill="1" applyBorder="1" applyAlignment="1">
      <alignment vertical="center"/>
    </xf>
    <xf numFmtId="174" fontId="187" fillId="46" borderId="37" xfId="393" applyNumberFormat="1" applyFont="1" applyFill="1" applyBorder="1" applyAlignment="1">
      <alignment vertical="center"/>
    </xf>
    <xf numFmtId="174" fontId="187" fillId="46" borderId="38" xfId="393" applyNumberFormat="1" applyFont="1" applyFill="1" applyBorder="1" applyAlignment="1">
      <alignment vertical="center"/>
    </xf>
    <xf numFmtId="174" fontId="187" fillId="46" borderId="39" xfId="393" applyNumberFormat="1" applyFont="1" applyFill="1" applyBorder="1" applyAlignment="1">
      <alignment vertical="center"/>
    </xf>
    <xf numFmtId="174" fontId="187" fillId="46" borderId="37" xfId="393" applyNumberFormat="1" applyFont="1" applyFill="1" applyBorder="1" applyAlignment="1"/>
    <xf numFmtId="166" fontId="187" fillId="46" borderId="39" xfId="393" applyNumberFormat="1" applyFont="1" applyFill="1" applyBorder="1" applyAlignment="1"/>
    <xf numFmtId="166" fontId="192" fillId="46" borderId="39" xfId="393" applyNumberFormat="1" applyFont="1" applyFill="1" applyBorder="1" applyAlignment="1">
      <alignment vertical="center"/>
    </xf>
    <xf numFmtId="0" fontId="219" fillId="0" borderId="41" xfId="0" applyFont="1" applyFill="1" applyBorder="1"/>
    <xf numFmtId="2" fontId="25" fillId="0" borderId="0" xfId="394" applyNumberFormat="1" applyFont="1" applyAlignment="1">
      <alignment vertical="center"/>
    </xf>
    <xf numFmtId="2" fontId="89" fillId="0" borderId="0" xfId="394" applyNumberFormat="1" applyFont="1" applyAlignment="1">
      <alignment vertical="center"/>
    </xf>
    <xf numFmtId="2" fontId="25" fillId="0" borderId="0" xfId="394" applyNumberFormat="1" applyFont="1" applyBorder="1" applyAlignment="1">
      <alignment vertical="center"/>
    </xf>
    <xf numFmtId="2" fontId="25" fillId="0" borderId="0" xfId="394" applyNumberFormat="1" applyFont="1"/>
    <xf numFmtId="2" fontId="25" fillId="0" borderId="0" xfId="393" applyNumberFormat="1" applyFont="1" applyBorder="1"/>
    <xf numFmtId="2" fontId="216" fillId="45" borderId="0" xfId="393" applyNumberFormat="1" applyFont="1" applyFill="1" applyAlignment="1">
      <alignment vertical="top"/>
    </xf>
    <xf numFmtId="2" fontId="216" fillId="45" borderId="0" xfId="393" applyNumberFormat="1" applyFont="1" applyFill="1"/>
    <xf numFmtId="2" fontId="89" fillId="45" borderId="0" xfId="0" applyNumberFormat="1" applyFont="1" applyFill="1"/>
    <xf numFmtId="2" fontId="25" fillId="45" borderId="0" xfId="375" applyNumberFormat="1" applyFont="1" applyFill="1"/>
    <xf numFmtId="0" fontId="32" fillId="0" borderId="0" xfId="0" applyFont="1" applyBorder="1" applyProtection="1"/>
    <xf numFmtId="171" fontId="187" fillId="46" borderId="63" xfId="649" applyNumberFormat="1" applyFont="1" applyFill="1" applyBorder="1" applyAlignment="1"/>
    <xf numFmtId="171" fontId="187" fillId="0" borderId="63" xfId="649" applyNumberFormat="1" applyFont="1" applyBorder="1" applyAlignment="1"/>
    <xf numFmtId="0" fontId="257" fillId="0" borderId="56" xfId="649" applyFont="1" applyFill="1" applyBorder="1" applyAlignment="1">
      <alignment horizontal="left"/>
    </xf>
    <xf numFmtId="0" fontId="192" fillId="0" borderId="65" xfId="649" applyFont="1" applyFill="1" applyBorder="1" applyAlignment="1">
      <alignment horizontal="left" wrapText="1"/>
    </xf>
    <xf numFmtId="171" fontId="187" fillId="46" borderId="38" xfId="649" applyNumberFormat="1" applyFont="1" applyFill="1" applyBorder="1" applyAlignment="1"/>
    <xf numFmtId="171" fontId="187" fillId="0" borderId="38" xfId="649" applyNumberFormat="1" applyFont="1" applyBorder="1" applyAlignment="1"/>
    <xf numFmtId="0" fontId="187" fillId="0" borderId="67" xfId="649" quotePrefix="1" applyFont="1" applyFill="1" applyBorder="1" applyAlignment="1">
      <alignment horizontal="left" vertical="center"/>
    </xf>
    <xf numFmtId="0" fontId="15" fillId="0" borderId="0" xfId="649" applyFont="1" applyFill="1" applyAlignment="1">
      <alignment vertical="center"/>
    </xf>
    <xf numFmtId="0" fontId="38" fillId="0" borderId="0" xfId="649" applyFont="1" applyFill="1" applyAlignment="1">
      <alignment vertical="center"/>
    </xf>
    <xf numFmtId="0" fontId="89" fillId="0" borderId="0" xfId="649" applyFont="1" applyFill="1" applyBorder="1" applyAlignment="1">
      <alignment vertical="center"/>
    </xf>
    <xf numFmtId="0" fontId="25" fillId="0" borderId="0" xfId="649" applyFont="1" applyFill="1" applyBorder="1" applyAlignment="1"/>
    <xf numFmtId="171" fontId="187" fillId="0" borderId="36" xfId="319" applyNumberFormat="1" applyFont="1" applyFill="1" applyBorder="1"/>
    <xf numFmtId="171" fontId="187" fillId="0" borderId="38" xfId="319" applyNumberFormat="1" applyFont="1" applyFill="1" applyBorder="1"/>
    <xf numFmtId="171" fontId="192" fillId="0" borderId="39" xfId="319" applyNumberFormat="1" applyFont="1" applyFill="1" applyBorder="1"/>
    <xf numFmtId="171" fontId="187" fillId="0" borderId="37" xfId="319" applyNumberFormat="1" applyFont="1" applyFill="1" applyBorder="1"/>
    <xf numFmtId="171" fontId="192" fillId="0" borderId="36" xfId="319" applyNumberFormat="1" applyFont="1" applyFill="1" applyBorder="1"/>
    <xf numFmtId="171" fontId="192" fillId="0" borderId="37" xfId="319" applyNumberFormat="1" applyFont="1" applyFill="1" applyBorder="1"/>
    <xf numFmtId="259" fontId="187" fillId="0" borderId="37" xfId="319" applyNumberFormat="1" applyFont="1" applyFill="1" applyBorder="1"/>
    <xf numFmtId="259" fontId="187" fillId="0" borderId="38" xfId="319" applyNumberFormat="1" applyFont="1" applyFill="1" applyBorder="1"/>
    <xf numFmtId="171" fontId="187" fillId="0" borderId="39" xfId="319" applyNumberFormat="1" applyFont="1" applyFill="1" applyBorder="1"/>
    <xf numFmtId="171" fontId="192" fillId="0" borderId="63" xfId="319" applyNumberFormat="1" applyFont="1" applyFill="1" applyBorder="1"/>
    <xf numFmtId="171" fontId="187" fillId="0" borderId="65" xfId="319" applyNumberFormat="1" applyFont="1" applyFill="1" applyBorder="1"/>
    <xf numFmtId="171" fontId="192" fillId="0" borderId="67" xfId="319" applyNumberFormat="1" applyFont="1" applyFill="1" applyBorder="1"/>
    <xf numFmtId="171" fontId="192" fillId="0" borderId="65" xfId="319" applyNumberFormat="1" applyFont="1" applyFill="1" applyBorder="1"/>
    <xf numFmtId="172" fontId="187" fillId="29" borderId="0" xfId="319" quotePrefix="1" applyNumberFormat="1" applyFont="1" applyFill="1" applyBorder="1" applyAlignment="1">
      <alignment horizontal="right"/>
    </xf>
    <xf numFmtId="172" fontId="187" fillId="29" borderId="65" xfId="319" quotePrefix="1" applyNumberFormat="1" applyFont="1" applyFill="1" applyBorder="1" applyAlignment="1">
      <alignment horizontal="right" vertical="center"/>
    </xf>
    <xf numFmtId="171" fontId="183" fillId="29" borderId="67" xfId="319" applyNumberFormat="1" applyFont="1" applyFill="1" applyBorder="1"/>
    <xf numFmtId="168" fontId="187" fillId="0" borderId="36" xfId="393" applyNumberFormat="1" applyFont="1" applyFill="1" applyBorder="1" applyAlignment="1" applyProtection="1">
      <alignment horizontal="right" vertical="center"/>
      <protection locked="0"/>
    </xf>
    <xf numFmtId="168" fontId="187" fillId="0" borderId="37" xfId="393" applyNumberFormat="1" applyFont="1" applyFill="1" applyBorder="1" applyAlignment="1" applyProtection="1">
      <alignment horizontal="right" vertical="center"/>
      <protection locked="0"/>
    </xf>
    <xf numFmtId="260" fontId="189" fillId="0" borderId="37" xfId="603" applyNumberFormat="1" applyFont="1" applyFill="1" applyBorder="1" applyProtection="1">
      <protection locked="0"/>
    </xf>
    <xf numFmtId="260" fontId="189" fillId="0" borderId="37" xfId="603" applyNumberFormat="1" applyFont="1" applyFill="1" applyBorder="1" applyAlignment="1" applyProtection="1">
      <protection locked="0"/>
    </xf>
    <xf numFmtId="260" fontId="189" fillId="0" borderId="37" xfId="603" applyNumberFormat="1" applyFont="1" applyFill="1" applyBorder="1" applyAlignment="1" applyProtection="1">
      <alignment vertical="center"/>
      <protection locked="0"/>
    </xf>
    <xf numFmtId="172" fontId="190" fillId="0" borderId="37" xfId="603" applyNumberFormat="1" applyFont="1" applyFill="1" applyBorder="1" applyProtection="1">
      <protection locked="0"/>
    </xf>
    <xf numFmtId="255" fontId="187" fillId="0" borderId="36" xfId="393" applyNumberFormat="1" applyFont="1" applyFill="1" applyBorder="1" applyAlignment="1" applyProtection="1">
      <alignment vertical="center"/>
      <protection locked="0"/>
    </xf>
    <xf numFmtId="255" fontId="188" fillId="0" borderId="37" xfId="393" applyNumberFormat="1" applyFont="1" applyFill="1" applyBorder="1" applyAlignment="1" applyProtection="1">
      <alignment vertical="center"/>
      <protection locked="0"/>
    </xf>
    <xf numFmtId="255" fontId="192" fillId="0" borderId="39" xfId="393" applyNumberFormat="1" applyFont="1" applyFill="1" applyBorder="1" applyAlignment="1" applyProtection="1">
      <alignment vertical="center"/>
      <protection locked="0"/>
    </xf>
    <xf numFmtId="0" fontId="185" fillId="0" borderId="0" xfId="393" applyFont="1" applyFill="1"/>
    <xf numFmtId="0" fontId="0" fillId="0" borderId="0" xfId="0" applyFill="1" applyAlignment="1">
      <alignment vertical="top"/>
    </xf>
    <xf numFmtId="0" fontId="16" fillId="0" borderId="0" xfId="0" applyFont="1" applyFill="1"/>
    <xf numFmtId="255" fontId="188" fillId="0" borderId="38" xfId="393" applyNumberFormat="1" applyFont="1" applyFill="1" applyBorder="1" applyAlignment="1" applyProtection="1">
      <alignment vertical="center"/>
      <protection locked="0"/>
    </xf>
    <xf numFmtId="0" fontId="16" fillId="0" borderId="0" xfId="393" applyFont="1" applyFill="1"/>
    <xf numFmtId="166" fontId="192" fillId="0" borderId="39" xfId="393" applyNumberFormat="1" applyFont="1" applyFill="1" applyBorder="1" applyAlignment="1" applyProtection="1">
      <alignment vertical="center"/>
      <protection locked="0"/>
    </xf>
    <xf numFmtId="166" fontId="187" fillId="0" borderId="36" xfId="393" applyNumberFormat="1" applyFont="1" applyFill="1" applyBorder="1" applyAlignment="1" applyProtection="1">
      <alignment vertical="center"/>
      <protection locked="0"/>
    </xf>
    <xf numFmtId="0" fontId="189" fillId="29" borderId="0" xfId="393" applyFont="1" applyFill="1" applyBorder="1" applyAlignment="1" applyProtection="1">
      <alignment horizontal="left" vertical="center" indent="1"/>
      <protection locked="0"/>
    </xf>
    <xf numFmtId="171" fontId="187" fillId="46" borderId="63" xfId="393" applyNumberFormat="1" applyFont="1" applyFill="1" applyBorder="1" applyAlignment="1">
      <alignment vertical="center"/>
    </xf>
    <xf numFmtId="166" fontId="187" fillId="0" borderId="63" xfId="393" applyNumberFormat="1" applyFont="1" applyBorder="1" applyAlignment="1">
      <alignment vertical="center"/>
    </xf>
    <xf numFmtId="171" fontId="187" fillId="0" borderId="63" xfId="393" applyNumberFormat="1" applyFont="1" applyFill="1" applyBorder="1" applyAlignment="1">
      <alignment vertical="center"/>
    </xf>
    <xf numFmtId="0" fontId="225" fillId="0" borderId="0" xfId="631" applyFont="1"/>
    <xf numFmtId="171" fontId="192" fillId="0" borderId="39" xfId="393" applyNumberFormat="1" applyFont="1" applyFill="1" applyBorder="1" applyAlignment="1">
      <alignment vertical="center"/>
    </xf>
    <xf numFmtId="0" fontId="181" fillId="0" borderId="0" xfId="393" applyFont="1" applyFill="1" applyBorder="1"/>
    <xf numFmtId="0" fontId="150" fillId="0" borderId="0" xfId="393" applyFont="1" applyBorder="1"/>
    <xf numFmtId="0" fontId="242" fillId="0" borderId="0" xfId="631" applyFont="1" applyFill="1" applyAlignment="1">
      <alignment vertical="center" wrapText="1" readingOrder="1"/>
    </xf>
    <xf numFmtId="0" fontId="271" fillId="0" borderId="0" xfId="393" applyFont="1" applyFill="1" applyAlignment="1">
      <alignment vertical="top"/>
    </xf>
    <xf numFmtId="260" fontId="188" fillId="0" borderId="38" xfId="393" applyNumberFormat="1" applyFont="1" applyFill="1" applyBorder="1" applyAlignment="1">
      <alignment vertical="center"/>
    </xf>
    <xf numFmtId="174" fontId="187" fillId="0" borderId="39" xfId="393" applyNumberFormat="1" applyFont="1" applyFill="1" applyBorder="1" applyAlignment="1">
      <alignment vertical="center"/>
    </xf>
    <xf numFmtId="166" fontId="187" fillId="0" borderId="39" xfId="393" applyNumberFormat="1" applyFont="1" applyFill="1" applyBorder="1" applyAlignment="1"/>
    <xf numFmtId="261" fontId="187" fillId="0" borderId="36" xfId="394" applyNumberFormat="1" applyFont="1" applyFill="1" applyBorder="1" applyAlignment="1">
      <alignment horizontal="right" vertical="center"/>
    </xf>
    <xf numFmtId="181" fontId="187" fillId="0" borderId="36" xfId="393" applyNumberFormat="1" applyFont="1" applyFill="1" applyBorder="1" applyAlignment="1">
      <alignment vertical="center"/>
    </xf>
    <xf numFmtId="181" fontId="187" fillId="0" borderId="37" xfId="393" applyNumberFormat="1" applyFont="1" applyFill="1" applyBorder="1" applyAlignment="1">
      <alignment vertical="center"/>
    </xf>
    <xf numFmtId="181" fontId="187" fillId="0" borderId="36" xfId="393" quotePrefix="1" applyNumberFormat="1" applyFont="1" applyFill="1" applyBorder="1" applyAlignment="1">
      <alignment horizontal="right" vertical="center"/>
    </xf>
    <xf numFmtId="181" fontId="187" fillId="0" borderId="38" xfId="393" applyNumberFormat="1" applyFont="1" applyFill="1" applyBorder="1" applyAlignment="1">
      <alignment vertical="center"/>
    </xf>
    <xf numFmtId="181" fontId="192" fillId="0" borderId="39" xfId="393" quotePrefix="1" applyNumberFormat="1" applyFont="1" applyFill="1" applyBorder="1" applyAlignment="1">
      <alignment horizontal="right" vertical="center"/>
    </xf>
    <xf numFmtId="166" fontId="187" fillId="0" borderId="37" xfId="396" applyNumberFormat="1" applyFont="1" applyFill="1" applyBorder="1" applyAlignment="1">
      <alignment vertical="center"/>
    </xf>
    <xf numFmtId="166" fontId="187" fillId="0" borderId="38" xfId="396" applyNumberFormat="1" applyFont="1" applyFill="1" applyBorder="1" applyAlignment="1">
      <alignment vertical="center"/>
    </xf>
    <xf numFmtId="171" fontId="187" fillId="0" borderId="36" xfId="393" applyNumberFormat="1" applyFont="1" applyFill="1" applyBorder="1" applyAlignment="1">
      <alignment horizontal="right" vertical="center"/>
    </xf>
    <xf numFmtId="171" fontId="187" fillId="0" borderId="37" xfId="393" applyNumberFormat="1" applyFont="1" applyFill="1" applyBorder="1" applyAlignment="1">
      <alignment horizontal="right" vertical="center"/>
    </xf>
    <xf numFmtId="171" fontId="192" fillId="0" borderId="39" xfId="393" applyNumberFormat="1" applyFont="1" applyFill="1" applyBorder="1" applyAlignment="1">
      <alignment horizontal="right" vertical="center"/>
    </xf>
    <xf numFmtId="260" fontId="187" fillId="0" borderId="37" xfId="595" applyNumberFormat="1" applyFont="1" applyFill="1" applyBorder="1" applyAlignment="1">
      <alignment horizontal="right" vertical="center"/>
    </xf>
    <xf numFmtId="170" fontId="187" fillId="0" borderId="37" xfId="603" applyNumberFormat="1" applyFont="1" applyFill="1" applyBorder="1" applyAlignment="1">
      <alignment horizontal="right" vertical="center"/>
    </xf>
    <xf numFmtId="260" fontId="187" fillId="0" borderId="38" xfId="595" applyNumberFormat="1" applyFont="1" applyFill="1" applyBorder="1" applyAlignment="1">
      <alignment horizontal="right" vertical="center"/>
    </xf>
    <xf numFmtId="171" fontId="187" fillId="0" borderId="39" xfId="394" applyNumberFormat="1" applyFont="1" applyFill="1" applyBorder="1" applyAlignment="1"/>
    <xf numFmtId="171" fontId="187" fillId="0" borderId="36" xfId="394" applyNumberFormat="1" applyFont="1" applyFill="1" applyBorder="1" applyAlignment="1">
      <alignment vertical="center"/>
    </xf>
    <xf numFmtId="171" fontId="187" fillId="0" borderId="37" xfId="394" applyNumberFormat="1" applyFont="1" applyFill="1" applyBorder="1" applyAlignment="1"/>
    <xf numFmtId="171" fontId="187" fillId="0" borderId="38" xfId="394" applyNumberFormat="1" applyFont="1" applyFill="1" applyBorder="1" applyAlignment="1"/>
    <xf numFmtId="171" fontId="187" fillId="0" borderId="39" xfId="393" applyNumberFormat="1" applyFont="1" applyFill="1" applyBorder="1" applyAlignment="1"/>
    <xf numFmtId="171" fontId="187" fillId="0" borderId="36" xfId="630" applyNumberFormat="1" applyFont="1" applyFill="1" applyBorder="1" applyAlignment="1">
      <alignment horizontal="right" vertical="center"/>
    </xf>
    <xf numFmtId="171" fontId="187" fillId="0" borderId="37" xfId="630" applyNumberFormat="1" applyFont="1" applyFill="1" applyBorder="1" applyAlignment="1">
      <alignment horizontal="right"/>
    </xf>
    <xf numFmtId="171" fontId="187" fillId="0" borderId="37" xfId="630" applyNumberFormat="1" applyFont="1" applyFill="1" applyBorder="1" applyAlignment="1">
      <alignment horizontal="right" vertical="center"/>
    </xf>
    <xf numFmtId="260" fontId="192" fillId="0" borderId="36" xfId="393" applyNumberFormat="1" applyFont="1" applyFill="1" applyBorder="1" applyAlignment="1">
      <alignment vertical="center"/>
    </xf>
    <xf numFmtId="260" fontId="192" fillId="0" borderId="39" xfId="393" applyNumberFormat="1" applyFont="1" applyFill="1" applyBorder="1" applyAlignment="1">
      <alignment vertical="center"/>
    </xf>
    <xf numFmtId="258" fontId="187" fillId="0" borderId="37" xfId="393" applyNumberFormat="1" applyFont="1" applyFill="1" applyBorder="1" applyAlignment="1">
      <alignment vertical="center"/>
    </xf>
    <xf numFmtId="258" fontId="187" fillId="0" borderId="36" xfId="630" applyNumberFormat="1" applyFont="1" applyFill="1" applyBorder="1" applyAlignment="1">
      <alignment vertical="center"/>
    </xf>
    <xf numFmtId="258" fontId="187" fillId="0" borderId="37" xfId="630" applyNumberFormat="1" applyFont="1" applyFill="1" applyBorder="1" applyAlignment="1">
      <alignment vertical="center"/>
    </xf>
    <xf numFmtId="258" fontId="187" fillId="0" borderId="38" xfId="630" applyNumberFormat="1" applyFont="1" applyFill="1" applyBorder="1" applyAlignment="1">
      <alignment vertical="center"/>
    </xf>
    <xf numFmtId="262" fontId="187" fillId="0" borderId="39" xfId="630" applyNumberFormat="1" applyFont="1" applyFill="1" applyBorder="1" applyAlignment="1">
      <alignment vertical="center"/>
    </xf>
    <xf numFmtId="166" fontId="184" fillId="0" borderId="36" xfId="393" applyNumberFormat="1" applyFont="1" applyFill="1" applyBorder="1" applyAlignment="1">
      <alignment vertical="center"/>
    </xf>
    <xf numFmtId="166" fontId="184" fillId="0" borderId="37" xfId="393" applyNumberFormat="1" applyFont="1" applyFill="1" applyBorder="1" applyAlignment="1">
      <alignment vertical="center"/>
    </xf>
    <xf numFmtId="166" fontId="184" fillId="0" borderId="38" xfId="393" applyNumberFormat="1" applyFont="1" applyFill="1" applyBorder="1" applyAlignment="1">
      <alignment vertical="center"/>
    </xf>
    <xf numFmtId="166" fontId="184" fillId="0" borderId="39" xfId="393" applyNumberFormat="1" applyFont="1" applyFill="1" applyBorder="1" applyAlignment="1">
      <alignment vertical="center"/>
    </xf>
    <xf numFmtId="174" fontId="184" fillId="0" borderId="36" xfId="393" applyNumberFormat="1" applyFont="1" applyFill="1" applyBorder="1" applyAlignment="1">
      <alignment vertical="center"/>
    </xf>
    <xf numFmtId="166" fontId="194" fillId="0" borderId="36" xfId="393" applyNumberFormat="1" applyFont="1" applyFill="1" applyBorder="1" applyAlignment="1">
      <alignment vertical="center"/>
    </xf>
    <xf numFmtId="166" fontId="194" fillId="0" borderId="39" xfId="393" applyNumberFormat="1" applyFont="1" applyFill="1" applyBorder="1" applyAlignment="1">
      <alignment vertical="center"/>
    </xf>
    <xf numFmtId="260" fontId="19" fillId="0" borderId="36" xfId="393" applyNumberFormat="1" applyFont="1" applyFill="1" applyBorder="1" applyAlignment="1">
      <alignment vertical="center"/>
    </xf>
    <xf numFmtId="260" fontId="199" fillId="0" borderId="37" xfId="393" applyNumberFormat="1" applyFont="1" applyFill="1" applyBorder="1" applyAlignment="1"/>
    <xf numFmtId="260" fontId="199" fillId="0" borderId="38" xfId="393" applyNumberFormat="1" applyFont="1" applyFill="1" applyBorder="1" applyAlignment="1"/>
    <xf numFmtId="260" fontId="190" fillId="0" borderId="36" xfId="393" applyNumberFormat="1" applyFont="1" applyFill="1" applyBorder="1" applyAlignment="1"/>
    <xf numFmtId="260" fontId="190" fillId="0" borderId="37" xfId="393" applyNumberFormat="1" applyFont="1" applyFill="1" applyBorder="1" applyAlignment="1"/>
    <xf numFmtId="260" fontId="190" fillId="0" borderId="38" xfId="393" applyNumberFormat="1" applyFont="1" applyFill="1" applyBorder="1" applyAlignment="1"/>
    <xf numFmtId="260" fontId="183" fillId="0" borderId="39" xfId="393" applyNumberFormat="1" applyFont="1" applyFill="1" applyBorder="1" applyAlignment="1">
      <alignment vertical="center"/>
    </xf>
    <xf numFmtId="260" fontId="190" fillId="0" borderId="39" xfId="393" applyNumberFormat="1" applyFont="1" applyFill="1" applyBorder="1" applyAlignment="1">
      <alignment vertical="center"/>
    </xf>
    <xf numFmtId="166" fontId="190" fillId="0" borderId="36" xfId="393" applyNumberFormat="1" applyFont="1" applyFill="1" applyBorder="1" applyAlignment="1">
      <alignment vertical="center"/>
    </xf>
    <xf numFmtId="271" fontId="187" fillId="0" borderId="36" xfId="630" applyNumberFormat="1" applyFont="1" applyFill="1" applyBorder="1" applyAlignment="1">
      <alignment vertical="center"/>
    </xf>
    <xf numFmtId="271" fontId="187" fillId="0" borderId="37" xfId="630" applyNumberFormat="1" applyFont="1" applyFill="1" applyBorder="1" applyAlignment="1">
      <alignment vertical="center"/>
    </xf>
    <xf numFmtId="271" fontId="187" fillId="0" borderId="37" xfId="630" applyNumberFormat="1" applyFont="1" applyFill="1" applyBorder="1" applyAlignment="1"/>
    <xf numFmtId="272" fontId="187" fillId="0" borderId="38" xfId="630" applyNumberFormat="1" applyFont="1" applyFill="1" applyBorder="1" applyAlignment="1"/>
    <xf numFmtId="0" fontId="25" fillId="0" borderId="0" xfId="630" applyFont="1" applyFill="1" applyBorder="1"/>
    <xf numFmtId="273" fontId="202" fillId="0" borderId="0" xfId="630" applyNumberFormat="1" applyFont="1" applyFill="1" applyBorder="1" applyAlignment="1">
      <alignment vertical="center"/>
    </xf>
    <xf numFmtId="166" fontId="187" fillId="0" borderId="39" xfId="630" applyNumberFormat="1" applyFont="1" applyFill="1" applyBorder="1" applyAlignment="1">
      <alignment vertical="center"/>
    </xf>
    <xf numFmtId="171" fontId="187" fillId="0" borderId="37" xfId="630" applyNumberFormat="1" applyFont="1" applyFill="1" applyBorder="1" applyAlignment="1">
      <alignment vertical="center"/>
    </xf>
    <xf numFmtId="171" fontId="187" fillId="0" borderId="38" xfId="630" applyNumberFormat="1" applyFont="1" applyFill="1" applyBorder="1" applyAlignment="1">
      <alignment vertical="center"/>
    </xf>
    <xf numFmtId="166" fontId="187" fillId="0" borderId="0" xfId="630" applyNumberFormat="1" applyFont="1" applyFill="1" applyBorder="1" applyAlignment="1">
      <alignment vertical="center"/>
    </xf>
    <xf numFmtId="274" fontId="187" fillId="0" borderId="37" xfId="630" applyNumberFormat="1" applyFont="1" applyFill="1" applyBorder="1" applyAlignment="1">
      <alignment vertical="center"/>
    </xf>
    <xf numFmtId="274" fontId="187" fillId="0" borderId="38" xfId="630" applyNumberFormat="1" applyFont="1" applyFill="1" applyBorder="1" applyAlignment="1">
      <alignment vertical="center"/>
    </xf>
    <xf numFmtId="275" fontId="187" fillId="0" borderId="37" xfId="630" applyNumberFormat="1" applyFont="1" applyFill="1" applyBorder="1" applyAlignment="1">
      <alignment vertical="center"/>
    </xf>
    <xf numFmtId="275" fontId="187" fillId="0" borderId="39" xfId="630" applyNumberFormat="1" applyFont="1" applyFill="1" applyBorder="1" applyAlignment="1">
      <alignment vertical="center"/>
    </xf>
    <xf numFmtId="266" fontId="187" fillId="0" borderId="38" xfId="630" applyNumberFormat="1" applyFont="1" applyFill="1" applyBorder="1" applyAlignment="1"/>
    <xf numFmtId="258" fontId="187" fillId="0" borderId="38" xfId="630" applyNumberFormat="1" applyFont="1" applyFill="1" applyBorder="1" applyAlignment="1"/>
    <xf numFmtId="166" fontId="189" fillId="0" borderId="36" xfId="649" applyNumberFormat="1" applyFont="1" applyFill="1" applyBorder="1"/>
    <xf numFmtId="0" fontId="6" fillId="0" borderId="0" xfId="649" applyFont="1" applyFill="1" applyBorder="1"/>
    <xf numFmtId="0" fontId="254" fillId="0" borderId="0" xfId="649" applyFont="1" applyFill="1"/>
    <xf numFmtId="166" fontId="187" fillId="0" borderId="37" xfId="650" applyNumberFormat="1" applyFont="1" applyFill="1" applyBorder="1" applyAlignment="1">
      <alignment vertical="center"/>
    </xf>
    <xf numFmtId="166" fontId="187" fillId="0" borderId="38" xfId="650" applyNumberFormat="1" applyFont="1" applyFill="1" applyBorder="1" applyAlignment="1">
      <alignment vertical="center"/>
    </xf>
    <xf numFmtId="166" fontId="187" fillId="0" borderId="36" xfId="650" applyNumberFormat="1" applyFont="1" applyFill="1" applyBorder="1" applyAlignment="1"/>
    <xf numFmtId="166" fontId="187" fillId="0" borderId="38" xfId="650" applyNumberFormat="1" applyFont="1" applyFill="1" applyBorder="1" applyAlignment="1"/>
    <xf numFmtId="166" fontId="192" fillId="0" borderId="0" xfId="650" applyNumberFormat="1" applyFont="1" applyFill="1" applyBorder="1" applyAlignment="1"/>
    <xf numFmtId="166" fontId="189" fillId="0" borderId="36" xfId="650" applyNumberFormat="1" applyFont="1" applyFill="1" applyBorder="1" applyAlignment="1">
      <alignment vertical="center"/>
    </xf>
    <xf numFmtId="171" fontId="187" fillId="0" borderId="37" xfId="649" applyNumberFormat="1" applyFont="1" applyFill="1" applyBorder="1" applyAlignment="1"/>
    <xf numFmtId="166" fontId="192" fillId="0" borderId="36" xfId="649" applyNumberFormat="1" applyFont="1" applyFill="1" applyBorder="1" applyAlignment="1"/>
    <xf numFmtId="171" fontId="192" fillId="0" borderId="37" xfId="649" applyNumberFormat="1" applyFont="1" applyFill="1" applyBorder="1" applyAlignment="1"/>
    <xf numFmtId="171" fontId="187" fillId="0" borderId="63" xfId="649" applyNumberFormat="1" applyFont="1" applyFill="1" applyBorder="1" applyAlignment="1"/>
    <xf numFmtId="171" fontId="187" fillId="0" borderId="38" xfId="649" applyNumberFormat="1" applyFont="1" applyFill="1" applyBorder="1" applyAlignment="1"/>
    <xf numFmtId="166" fontId="192" fillId="0" borderId="39" xfId="649" applyNumberFormat="1" applyFont="1" applyFill="1" applyBorder="1" applyAlignment="1"/>
    <xf numFmtId="259" fontId="192" fillId="0" borderId="39" xfId="650" applyNumberFormat="1" applyFont="1" applyFill="1" applyBorder="1" applyAlignment="1">
      <alignment vertical="center"/>
    </xf>
    <xf numFmtId="259" fontId="187" fillId="0" borderId="36" xfId="650" applyNumberFormat="1" applyFont="1" applyFill="1" applyBorder="1" applyAlignment="1">
      <alignment vertical="center"/>
    </xf>
    <xf numFmtId="259" fontId="187" fillId="0" borderId="38" xfId="650" applyNumberFormat="1" applyFont="1" applyFill="1" applyBorder="1" applyAlignment="1">
      <alignment vertical="center"/>
    </xf>
    <xf numFmtId="259" fontId="187" fillId="0" borderId="39" xfId="650" applyNumberFormat="1" applyFont="1" applyFill="1" applyBorder="1" applyAlignment="1">
      <alignment vertical="center"/>
    </xf>
    <xf numFmtId="278" fontId="187" fillId="0" borderId="36" xfId="630" applyNumberFormat="1" applyFont="1" applyFill="1" applyBorder="1" applyAlignment="1">
      <alignment vertical="center"/>
    </xf>
    <xf numFmtId="278" fontId="187" fillId="0" borderId="37" xfId="630" applyNumberFormat="1" applyFont="1" applyFill="1" applyBorder="1" applyAlignment="1">
      <alignment vertical="center"/>
    </xf>
    <xf numFmtId="278" fontId="187" fillId="0" borderId="39" xfId="630" applyNumberFormat="1" applyFont="1" applyFill="1" applyBorder="1" applyAlignment="1">
      <alignment vertical="center"/>
    </xf>
    <xf numFmtId="0" fontId="6" fillId="0" borderId="0" xfId="630" applyFont="1" applyFill="1"/>
    <xf numFmtId="258" fontId="187" fillId="0" borderId="44" xfId="630" applyNumberFormat="1" applyFont="1" applyFill="1" applyBorder="1" applyAlignment="1">
      <alignment vertical="center"/>
    </xf>
    <xf numFmtId="271" fontId="187" fillId="0" borderId="39" xfId="630" applyNumberFormat="1" applyFont="1" applyFill="1" applyBorder="1" applyAlignment="1">
      <alignment vertical="center"/>
    </xf>
    <xf numFmtId="171" fontId="187" fillId="0" borderId="36" xfId="651" applyNumberFormat="1" applyFont="1" applyFill="1" applyBorder="1" applyAlignment="1">
      <alignment horizontal="left" vertical="center"/>
    </xf>
    <xf numFmtId="171" fontId="187" fillId="0" borderId="37" xfId="651" applyNumberFormat="1" applyFont="1" applyFill="1" applyBorder="1" applyAlignment="1">
      <alignment horizontal="left" vertical="center"/>
    </xf>
    <xf numFmtId="171" fontId="187" fillId="0" borderId="37" xfId="651" applyNumberFormat="1" applyFont="1" applyFill="1" applyBorder="1" applyAlignment="1">
      <alignment horizontal="left"/>
    </xf>
    <xf numFmtId="171" fontId="187" fillId="0" borderId="38" xfId="651" applyNumberFormat="1" applyFont="1" applyFill="1" applyBorder="1" applyAlignment="1">
      <alignment horizontal="left" vertical="center"/>
    </xf>
    <xf numFmtId="171" fontId="192" fillId="0" borderId="36" xfId="651" applyNumberFormat="1" applyFont="1" applyFill="1" applyBorder="1" applyAlignment="1">
      <alignment horizontal="left" vertical="center"/>
    </xf>
    <xf numFmtId="171" fontId="192" fillId="0" borderId="38" xfId="651" applyNumberFormat="1" applyFont="1" applyFill="1" applyBorder="1" applyAlignment="1">
      <alignment horizontal="left" vertical="center"/>
    </xf>
    <xf numFmtId="168" fontId="188" fillId="0" borderId="36" xfId="651" applyNumberFormat="1" applyFont="1" applyFill="1" applyBorder="1" applyAlignment="1">
      <alignment horizontal="right" vertical="center"/>
    </xf>
    <xf numFmtId="166" fontId="187" fillId="0" borderId="37" xfId="651" applyNumberFormat="1" applyFont="1" applyFill="1" applyBorder="1" applyAlignment="1">
      <alignment horizontal="right" vertical="center"/>
    </xf>
    <xf numFmtId="260" fontId="187" fillId="0" borderId="37" xfId="651" applyNumberFormat="1" applyFont="1" applyFill="1" applyBorder="1" applyAlignment="1">
      <alignment vertical="center"/>
    </xf>
    <xf numFmtId="166" fontId="187" fillId="0" borderId="38" xfId="651" applyNumberFormat="1" applyFont="1" applyFill="1" applyBorder="1" applyAlignment="1">
      <alignment horizontal="right"/>
    </xf>
    <xf numFmtId="0" fontId="189" fillId="0" borderId="36" xfId="649" applyFont="1" applyFill="1" applyBorder="1"/>
    <xf numFmtId="166" fontId="220" fillId="0" borderId="38" xfId="630" applyNumberFormat="1" applyFont="1" applyFill="1" applyBorder="1" applyAlignment="1" applyProtection="1">
      <alignment vertical="center"/>
      <protection locked="0"/>
    </xf>
    <xf numFmtId="0" fontId="189" fillId="0" borderId="36" xfId="647" applyFont="1" applyFill="1" applyBorder="1"/>
    <xf numFmtId="258" fontId="189" fillId="0" borderId="37" xfId="647" applyNumberFormat="1" applyFont="1" applyFill="1" applyBorder="1"/>
    <xf numFmtId="258" fontId="189" fillId="0" borderId="38" xfId="647" applyNumberFormat="1" applyFont="1" applyFill="1" applyBorder="1"/>
    <xf numFmtId="0" fontId="189" fillId="0" borderId="0" xfId="393" applyFont="1" applyFill="1" applyBorder="1" applyAlignment="1">
      <alignment vertical="center"/>
    </xf>
    <xf numFmtId="0" fontId="220" fillId="0" borderId="0" xfId="393" applyFont="1" applyBorder="1" applyAlignment="1">
      <alignment vertical="center"/>
    </xf>
    <xf numFmtId="49" fontId="189" fillId="0" borderId="37" xfId="393" applyNumberFormat="1" applyFont="1" applyFill="1" applyBorder="1" applyAlignment="1">
      <alignment horizontal="center" vertical="center"/>
    </xf>
    <xf numFmtId="0" fontId="244" fillId="0" borderId="0" xfId="393" applyFont="1" applyFill="1"/>
    <xf numFmtId="0" fontId="32" fillId="0" borderId="0" xfId="0" applyFont="1" applyAlignment="1">
      <alignment horizontal="left" vertical="top"/>
    </xf>
    <xf numFmtId="37" fontId="187" fillId="0" borderId="53" xfId="393" applyNumberFormat="1" applyFont="1" applyFill="1" applyBorder="1" applyAlignment="1">
      <alignment horizontal="left" vertical="center"/>
    </xf>
    <xf numFmtId="37" fontId="187" fillId="0" borderId="40" xfId="393" applyNumberFormat="1" applyFont="1" applyFill="1" applyBorder="1" applyAlignment="1">
      <alignment horizontal="left" vertical="center"/>
    </xf>
    <xf numFmtId="37" fontId="187" fillId="0" borderId="0" xfId="393" applyNumberFormat="1" applyFont="1" applyFill="1" applyBorder="1" applyAlignment="1">
      <alignment horizontal="left" vertical="center"/>
    </xf>
    <xf numFmtId="37" fontId="187" fillId="0" borderId="41" xfId="393" applyNumberFormat="1" applyFont="1" applyFill="1" applyBorder="1" applyAlignment="1">
      <alignment horizontal="left" vertical="center"/>
    </xf>
    <xf numFmtId="0" fontId="187" fillId="0" borderId="0" xfId="393" applyFont="1" applyFill="1" applyBorder="1" applyAlignment="1">
      <alignment horizontal="left" vertical="center"/>
    </xf>
    <xf numFmtId="0" fontId="187" fillId="0" borderId="41" xfId="393" applyFont="1" applyFill="1" applyBorder="1" applyAlignment="1">
      <alignment horizontal="left" vertical="center"/>
    </xf>
    <xf numFmtId="0" fontId="192" fillId="0" borderId="13" xfId="393" applyFont="1" applyFill="1" applyBorder="1" applyAlignment="1">
      <alignment horizontal="left" vertical="center"/>
    </xf>
    <xf numFmtId="0" fontId="192" fillId="0" borderId="43" xfId="393" applyFont="1" applyFill="1" applyBorder="1" applyAlignment="1">
      <alignment horizontal="left" vertical="center"/>
    </xf>
    <xf numFmtId="0" fontId="6" fillId="0" borderId="54" xfId="393" applyFont="1" applyBorder="1"/>
    <xf numFmtId="171" fontId="183" fillId="29" borderId="0" xfId="395" applyNumberFormat="1" applyFont="1" applyFill="1" applyBorder="1" applyAlignment="1"/>
    <xf numFmtId="49" fontId="190" fillId="0" borderId="0" xfId="395" applyNumberFormat="1" applyFont="1" applyFill="1" applyBorder="1" applyAlignment="1">
      <alignment horizontal="right" vertical="top"/>
    </xf>
    <xf numFmtId="171" fontId="190" fillId="46" borderId="36" xfId="395" applyNumberFormat="1" applyFont="1" applyFill="1" applyBorder="1" applyAlignment="1"/>
    <xf numFmtId="171" fontId="190" fillId="46" borderId="37" xfId="395" applyNumberFormat="1" applyFont="1" applyFill="1" applyBorder="1" applyAlignment="1"/>
    <xf numFmtId="171" fontId="183" fillId="46" borderId="39" xfId="395" applyNumberFormat="1" applyFont="1" applyFill="1" applyBorder="1" applyAlignment="1"/>
    <xf numFmtId="0" fontId="188" fillId="0" borderId="41" xfId="395" applyFont="1" applyBorder="1" applyAlignment="1">
      <alignment horizontal="left" vertical="top"/>
    </xf>
    <xf numFmtId="0" fontId="182" fillId="0" borderId="0" xfId="395" applyFont="1" applyBorder="1" applyAlignment="1">
      <alignment horizontal="left"/>
    </xf>
    <xf numFmtId="0" fontId="187" fillId="0" borderId="70" xfId="393" applyFont="1" applyFill="1" applyBorder="1" applyAlignment="1" applyProtection="1">
      <alignment horizontal="left" vertical="center"/>
      <protection locked="0"/>
    </xf>
    <xf numFmtId="0" fontId="187" fillId="0" borderId="67" xfId="393" applyFont="1" applyFill="1" applyBorder="1" applyAlignment="1" applyProtection="1">
      <alignment horizontal="left" vertical="center"/>
      <protection locked="0"/>
    </xf>
    <xf numFmtId="0" fontId="188" fillId="0" borderId="0" xfId="393" applyFont="1" applyFill="1" applyBorder="1" applyAlignment="1" applyProtection="1">
      <alignment horizontal="left" vertical="center" indent="1"/>
      <protection locked="0"/>
    </xf>
    <xf numFmtId="166" fontId="187" fillId="46" borderId="63" xfId="393" applyNumberFormat="1" applyFont="1" applyFill="1" applyBorder="1" applyAlignment="1" applyProtection="1">
      <alignment vertical="center"/>
      <protection locked="0"/>
    </xf>
    <xf numFmtId="0" fontId="204" fillId="0" borderId="0" xfId="393" applyFont="1" applyAlignment="1">
      <alignment vertical="center"/>
    </xf>
    <xf numFmtId="166" fontId="188" fillId="0" borderId="37" xfId="393" applyNumberFormat="1" applyFont="1" applyBorder="1" applyAlignment="1" applyProtection="1">
      <alignment vertical="center"/>
      <protection locked="0"/>
    </xf>
    <xf numFmtId="0" fontId="264" fillId="0" borderId="0" xfId="393" applyFont="1" applyFill="1" applyBorder="1" applyAlignment="1" applyProtection="1">
      <alignment horizontal="left" vertical="center" indent="1"/>
      <protection locked="0"/>
    </xf>
    <xf numFmtId="166" fontId="187" fillId="0" borderId="63" xfId="393" applyNumberFormat="1" applyFont="1" applyBorder="1" applyAlignment="1" applyProtection="1">
      <alignment vertical="center"/>
      <protection locked="0"/>
    </xf>
    <xf numFmtId="0" fontId="187" fillId="0" borderId="67" xfId="393" applyFont="1" applyFill="1" applyBorder="1" applyAlignment="1" applyProtection="1">
      <alignment horizontal="left" vertical="center"/>
      <protection locked="0"/>
    </xf>
    <xf numFmtId="0" fontId="188" fillId="0" borderId="0" xfId="393" applyFont="1" applyFill="1" applyBorder="1" applyAlignment="1" applyProtection="1">
      <alignment horizontal="left" vertical="center" indent="1"/>
      <protection locked="0"/>
    </xf>
    <xf numFmtId="0" fontId="150" fillId="0" borderId="0" xfId="393" applyFont="1" applyAlignment="1">
      <alignment vertical="center"/>
    </xf>
    <xf numFmtId="171" fontId="188" fillId="0" borderId="37" xfId="393" applyNumberFormat="1" applyFont="1" applyFill="1" applyBorder="1" applyAlignment="1" applyProtection="1">
      <alignment vertical="center"/>
      <protection locked="0"/>
    </xf>
    <xf numFmtId="171" fontId="188" fillId="0" borderId="37" xfId="393" applyNumberFormat="1" applyFont="1" applyBorder="1" applyAlignment="1" applyProtection="1">
      <alignment vertical="center"/>
      <protection locked="0"/>
    </xf>
    <xf numFmtId="166" fontId="187" fillId="0" borderId="72" xfId="393" applyNumberFormat="1" applyFont="1" applyBorder="1" applyAlignment="1" applyProtection="1">
      <alignment vertical="center"/>
      <protection locked="0"/>
    </xf>
    <xf numFmtId="0" fontId="150" fillId="0" borderId="0" xfId="393" applyFont="1" applyAlignment="1">
      <alignment vertical="center"/>
    </xf>
    <xf numFmtId="0" fontId="187" fillId="45" borderId="0" xfId="393" applyFont="1" applyFill="1" applyBorder="1" applyAlignment="1">
      <alignment horizontal="left" vertical="center"/>
    </xf>
    <xf numFmtId="0" fontId="187" fillId="0" borderId="0" xfId="393" applyFont="1" applyFill="1" applyBorder="1" applyAlignment="1">
      <alignment horizontal="left" vertical="center" wrapText="1"/>
    </xf>
    <xf numFmtId="0" fontId="187" fillId="0" borderId="70" xfId="393" applyFont="1" applyFill="1" applyBorder="1" applyAlignment="1">
      <alignment horizontal="left" vertical="center"/>
    </xf>
    <xf numFmtId="0" fontId="187" fillId="0" borderId="70" xfId="393" applyFont="1" applyFill="1" applyBorder="1" applyAlignment="1">
      <alignment horizontal="left" vertical="center"/>
    </xf>
    <xf numFmtId="166" fontId="187" fillId="0" borderId="73" xfId="393" applyNumberFormat="1" applyFont="1" applyFill="1" applyBorder="1" applyAlignment="1">
      <alignment vertical="center"/>
    </xf>
    <xf numFmtId="166" fontId="187" fillId="0" borderId="73" xfId="393" applyNumberFormat="1" applyFont="1" applyBorder="1" applyAlignment="1">
      <alignment vertical="center"/>
    </xf>
    <xf numFmtId="166" fontId="187" fillId="0" borderId="37" xfId="393" applyNumberFormat="1" applyFont="1" applyFill="1" applyBorder="1" applyAlignment="1">
      <alignment vertical="center"/>
    </xf>
    <xf numFmtId="166" fontId="187" fillId="0" borderId="37" xfId="393" applyNumberFormat="1" applyFont="1" applyBorder="1" applyAlignment="1">
      <alignment vertical="center"/>
    </xf>
    <xf numFmtId="166" fontId="187" fillId="0" borderId="72" xfId="393" applyNumberFormat="1" applyFont="1" applyFill="1" applyBorder="1" applyAlignment="1">
      <alignment vertical="center"/>
    </xf>
    <xf numFmtId="166" fontId="187" fillId="0" borderId="37" xfId="393" applyNumberFormat="1" applyFont="1" applyBorder="1" applyAlignment="1"/>
    <xf numFmtId="166" fontId="187" fillId="0" borderId="37" xfId="393" applyNumberFormat="1" applyFont="1" applyFill="1" applyBorder="1" applyAlignment="1"/>
    <xf numFmtId="176" fontId="192" fillId="0" borderId="73" xfId="393" applyNumberFormat="1" applyFont="1" applyFill="1" applyBorder="1" applyAlignment="1">
      <alignment vertical="center"/>
    </xf>
    <xf numFmtId="166" fontId="187" fillId="46" borderId="37" xfId="393" applyNumberFormat="1" applyFont="1" applyFill="1" applyBorder="1" applyAlignment="1">
      <alignment vertical="center"/>
    </xf>
    <xf numFmtId="166" fontId="187" fillId="46" borderId="72" xfId="393" applyNumberFormat="1" applyFont="1" applyFill="1" applyBorder="1" applyAlignment="1">
      <alignment vertical="center"/>
    </xf>
    <xf numFmtId="166" fontId="187" fillId="45" borderId="37" xfId="393" applyNumberFormat="1" applyFont="1" applyFill="1" applyBorder="1" applyAlignment="1">
      <alignment vertical="center"/>
    </xf>
    <xf numFmtId="0" fontId="187" fillId="0" borderId="0" xfId="393" applyFont="1" applyBorder="1" applyAlignment="1" applyProtection="1">
      <alignment horizontal="left"/>
      <protection locked="0"/>
    </xf>
    <xf numFmtId="0" fontId="183" fillId="0" borderId="70" xfId="395" applyFont="1" applyBorder="1" applyAlignment="1">
      <alignment horizontal="left" wrapText="1"/>
    </xf>
    <xf numFmtId="0" fontId="188" fillId="0" borderId="0" xfId="395" applyFont="1" applyBorder="1" applyAlignment="1">
      <alignment horizontal="left" vertical="top"/>
    </xf>
    <xf numFmtId="0" fontId="188" fillId="0" borderId="44" xfId="395" applyFont="1" applyBorder="1" applyAlignment="1">
      <alignment horizontal="left" vertical="top"/>
    </xf>
    <xf numFmtId="175" fontId="187" fillId="0" borderId="72" xfId="394" applyNumberFormat="1" applyFont="1" applyFill="1" applyBorder="1" applyAlignment="1">
      <alignment horizontal="right" vertical="center"/>
    </xf>
    <xf numFmtId="49" fontId="187" fillId="0" borderId="72" xfId="395" applyNumberFormat="1" applyFont="1" applyFill="1" applyBorder="1" applyAlignment="1">
      <alignment horizontal="right" vertical="center"/>
    </xf>
    <xf numFmtId="173" fontId="187" fillId="0" borderId="44" xfId="393" applyNumberFormat="1" applyFont="1" applyBorder="1" applyAlignment="1">
      <alignment horizontal="right" vertical="center"/>
    </xf>
    <xf numFmtId="171" fontId="187" fillId="29" borderId="65" xfId="319" applyNumberFormat="1" applyFont="1" applyFill="1" applyBorder="1"/>
    <xf numFmtId="171" fontId="187" fillId="29" borderId="44" xfId="319" applyNumberFormat="1" applyFont="1" applyFill="1" applyBorder="1"/>
    <xf numFmtId="171" fontId="192" fillId="29" borderId="70" xfId="319" applyNumberFormat="1" applyFont="1" applyFill="1" applyBorder="1"/>
    <xf numFmtId="171" fontId="187" fillId="29" borderId="0" xfId="319" applyNumberFormat="1" applyFont="1" applyFill="1" applyBorder="1"/>
    <xf numFmtId="171" fontId="192" fillId="29" borderId="65" xfId="319" applyNumberFormat="1" applyFont="1" applyFill="1" applyBorder="1"/>
    <xf numFmtId="171" fontId="192" fillId="29" borderId="0" xfId="319" applyNumberFormat="1" applyFont="1" applyFill="1" applyBorder="1"/>
    <xf numFmtId="259" fontId="187" fillId="29" borderId="44" xfId="319" applyNumberFormat="1" applyFont="1" applyFill="1" applyBorder="1"/>
    <xf numFmtId="171" fontId="183" fillId="29" borderId="70" xfId="319" applyNumberFormat="1" applyFont="1" applyFill="1" applyBorder="1"/>
    <xf numFmtId="171" fontId="16" fillId="0" borderId="0" xfId="393" applyNumberFormat="1" applyFont="1"/>
    <xf numFmtId="49" fontId="0" fillId="0" borderId="0" xfId="0" applyNumberFormat="1" applyBorder="1"/>
    <xf numFmtId="171" fontId="6" fillId="0" borderId="0" xfId="630" applyNumberFormat="1" applyFont="1" applyBorder="1"/>
    <xf numFmtId="166" fontId="150" fillId="0" borderId="0" xfId="649" applyNumberFormat="1" applyFont="1" applyAlignment="1">
      <alignment vertical="center"/>
    </xf>
    <xf numFmtId="171" fontId="190" fillId="0" borderId="36" xfId="395" applyNumberFormat="1" applyFont="1" applyFill="1" applyBorder="1" applyAlignment="1"/>
    <xf numFmtId="171" fontId="190" fillId="0" borderId="37" xfId="395" applyNumberFormat="1" applyFont="1" applyFill="1" applyBorder="1" applyAlignment="1"/>
    <xf numFmtId="171" fontId="183" fillId="0" borderId="39" xfId="395" applyNumberFormat="1" applyFont="1" applyFill="1" applyBorder="1" applyAlignment="1"/>
    <xf numFmtId="171" fontId="192" fillId="0" borderId="70" xfId="393" applyNumberFormat="1" applyFont="1" applyFill="1" applyBorder="1" applyAlignment="1">
      <alignment vertical="center"/>
    </xf>
    <xf numFmtId="166" fontId="192" fillId="0" borderId="70" xfId="393" applyNumberFormat="1" applyFont="1" applyBorder="1" applyAlignment="1">
      <alignment vertical="center"/>
    </xf>
    <xf numFmtId="166" fontId="192" fillId="0" borderId="70" xfId="393" applyNumberFormat="1" applyFont="1" applyFill="1" applyBorder="1" applyAlignment="1">
      <alignment vertical="center"/>
    </xf>
    <xf numFmtId="0" fontId="6" fillId="0" borderId="0" xfId="631" applyFont="1" applyBorder="1" applyAlignment="1">
      <alignment vertical="center"/>
    </xf>
    <xf numFmtId="0" fontId="229" fillId="0" borderId="65" xfId="631" applyFont="1" applyBorder="1" applyAlignment="1">
      <alignment vertical="center"/>
    </xf>
    <xf numFmtId="49" fontId="184" fillId="46" borderId="72" xfId="393" applyNumberFormat="1" applyFont="1" applyFill="1" applyBorder="1" applyAlignment="1">
      <alignment horizontal="right" wrapText="1"/>
    </xf>
    <xf numFmtId="49" fontId="184" fillId="0" borderId="72" xfId="393" applyNumberFormat="1" applyFont="1" applyFill="1" applyBorder="1" applyAlignment="1">
      <alignment horizontal="right" wrapText="1"/>
    </xf>
    <xf numFmtId="49" fontId="184" fillId="0" borderId="72" xfId="393" applyNumberFormat="1" applyFont="1" applyBorder="1" applyAlignment="1">
      <alignment horizontal="right" wrapText="1"/>
    </xf>
    <xf numFmtId="0" fontId="32" fillId="0" borderId="0" xfId="0" applyFont="1" applyFill="1" applyAlignment="1">
      <alignment vertical="top" wrapText="1"/>
    </xf>
    <xf numFmtId="260" fontId="184" fillId="0" borderId="72" xfId="434" applyNumberFormat="1" applyFont="1" applyBorder="1" applyAlignment="1">
      <alignment vertical="center"/>
    </xf>
    <xf numFmtId="270" fontId="199" fillId="46" borderId="36" xfId="646" applyNumberFormat="1" applyFont="1" applyFill="1" applyBorder="1" applyAlignment="1">
      <alignment vertical="center"/>
    </xf>
    <xf numFmtId="270" fontId="199" fillId="46" borderId="38" xfId="646" applyNumberFormat="1" applyFont="1" applyFill="1" applyBorder="1" applyAlignment="1">
      <alignment vertical="center"/>
    </xf>
    <xf numFmtId="166" fontId="187" fillId="46" borderId="39" xfId="649" applyNumberFormat="1" applyFont="1" applyFill="1" applyBorder="1" applyAlignment="1">
      <alignment horizontal="right" vertical="center"/>
    </xf>
    <xf numFmtId="14" fontId="227" fillId="0" borderId="0" xfId="630" quotePrefix="1" applyNumberFormat="1" applyFont="1" applyFill="1"/>
    <xf numFmtId="179" fontId="189" fillId="0" borderId="0" xfId="393" applyNumberFormat="1" applyFont="1" applyFill="1" applyBorder="1" applyAlignment="1">
      <alignment vertical="center"/>
    </xf>
    <xf numFmtId="166" fontId="184" fillId="0" borderId="37" xfId="393" applyNumberFormat="1" applyFont="1" applyBorder="1" applyAlignment="1"/>
    <xf numFmtId="181" fontId="189" fillId="0" borderId="36" xfId="375" applyNumberFormat="1" applyFont="1" applyFill="1" applyBorder="1"/>
    <xf numFmtId="181" fontId="189" fillId="0" borderId="37" xfId="375" applyNumberFormat="1" applyFont="1" applyFill="1" applyBorder="1"/>
    <xf numFmtId="181" fontId="220" fillId="0" borderId="39" xfId="375" applyNumberFormat="1" applyFont="1" applyFill="1" applyBorder="1"/>
    <xf numFmtId="0" fontId="248" fillId="45" borderId="0" xfId="393" applyFont="1" applyFill="1" applyBorder="1"/>
    <xf numFmtId="0" fontId="6" fillId="45" borderId="0" xfId="393" applyFont="1" applyFill="1" applyBorder="1"/>
    <xf numFmtId="0" fontId="6" fillId="45" borderId="0" xfId="393" applyFont="1" applyFill="1"/>
    <xf numFmtId="166" fontId="192" fillId="0" borderId="65" xfId="393" applyNumberFormat="1" applyFont="1" applyFill="1" applyBorder="1" applyAlignment="1">
      <alignment vertical="center"/>
    </xf>
    <xf numFmtId="0" fontId="248" fillId="0" borderId="0" xfId="393" applyFont="1" applyFill="1" applyBorder="1"/>
    <xf numFmtId="0" fontId="6" fillId="0" borderId="0" xfId="393" applyFont="1" applyFill="1" applyBorder="1"/>
    <xf numFmtId="0" fontId="32" fillId="0" borderId="0" xfId="0" applyFont="1" applyFill="1" applyAlignment="1">
      <alignment vertical="top" wrapText="1"/>
    </xf>
    <xf numFmtId="0" fontId="32" fillId="45" borderId="0" xfId="0" applyFont="1" applyFill="1" applyAlignment="1">
      <alignment vertical="top" wrapText="1"/>
    </xf>
    <xf numFmtId="280" fontId="189" fillId="0" borderId="41" xfId="653" applyNumberFormat="1" applyFont="1" applyBorder="1" applyAlignment="1">
      <alignment vertical="center"/>
    </xf>
    <xf numFmtId="175" fontId="187" fillId="46" borderId="48" xfId="630" applyNumberFormat="1" applyFont="1" applyFill="1" applyBorder="1" applyAlignment="1">
      <alignment horizontal="right" vertical="center"/>
    </xf>
    <xf numFmtId="166" fontId="187" fillId="46" borderId="47" xfId="393" applyNumberFormat="1" applyFont="1" applyFill="1" applyBorder="1" applyAlignment="1">
      <alignment vertical="center"/>
    </xf>
    <xf numFmtId="166" fontId="187" fillId="46" borderId="48" xfId="393" applyNumberFormat="1" applyFont="1" applyFill="1" applyBorder="1" applyAlignment="1">
      <alignment vertical="center"/>
    </xf>
    <xf numFmtId="175" fontId="187" fillId="46" borderId="46" xfId="630" applyNumberFormat="1" applyFont="1" applyFill="1" applyBorder="1" applyAlignment="1">
      <alignment horizontal="right"/>
    </xf>
    <xf numFmtId="0" fontId="189" fillId="0" borderId="44" xfId="631" applyFont="1" applyBorder="1" applyAlignment="1"/>
    <xf numFmtId="0" fontId="189" fillId="29" borderId="70" xfId="393" applyFont="1" applyFill="1" applyBorder="1" applyAlignment="1" applyProtection="1">
      <alignment horizontal="left" vertical="center"/>
      <protection locked="0"/>
    </xf>
    <xf numFmtId="49" fontId="190" fillId="46" borderId="72" xfId="393" applyNumberFormat="1" applyFont="1" applyFill="1" applyBorder="1" applyAlignment="1">
      <alignment horizontal="right" vertical="center"/>
    </xf>
    <xf numFmtId="49" fontId="190" fillId="0" borderId="72" xfId="393" applyNumberFormat="1" applyFont="1" applyFill="1" applyBorder="1" applyAlignment="1">
      <alignment horizontal="right" vertical="center"/>
    </xf>
    <xf numFmtId="275" fontId="249" fillId="0" borderId="0" xfId="630" applyNumberFormat="1" applyFont="1" applyAlignment="1">
      <alignment vertical="center"/>
    </xf>
    <xf numFmtId="262" fontId="187" fillId="46" borderId="37" xfId="630" applyNumberFormat="1" applyFont="1" applyFill="1" applyBorder="1" applyAlignment="1">
      <alignment vertical="center"/>
    </xf>
    <xf numFmtId="262" fontId="187" fillId="0" borderId="37" xfId="630" applyNumberFormat="1" applyFont="1" applyFill="1" applyBorder="1" applyAlignment="1">
      <alignment vertical="center"/>
    </xf>
    <xf numFmtId="262" fontId="187" fillId="0" borderId="37" xfId="630" applyNumberFormat="1" applyFont="1" applyBorder="1" applyAlignment="1">
      <alignment vertical="center"/>
    </xf>
    <xf numFmtId="0" fontId="187" fillId="0" borderId="0" xfId="630" applyFont="1" applyBorder="1" applyAlignment="1">
      <alignment vertical="center"/>
    </xf>
    <xf numFmtId="0" fontId="187" fillId="0" borderId="0" xfId="647" applyFont="1" applyBorder="1" applyAlignment="1">
      <alignment vertical="center"/>
    </xf>
    <xf numFmtId="0" fontId="187" fillId="0" borderId="44" xfId="647" applyFont="1" applyBorder="1" applyAlignment="1">
      <alignment vertical="center"/>
    </xf>
    <xf numFmtId="166" fontId="187" fillId="0" borderId="70" xfId="630" applyNumberFormat="1" applyFont="1" applyBorder="1" applyAlignment="1">
      <alignment vertical="center"/>
    </xf>
    <xf numFmtId="166" fontId="187" fillId="0" borderId="70" xfId="630" applyNumberFormat="1" applyFont="1" applyFill="1" applyBorder="1" applyAlignment="1">
      <alignment vertical="center"/>
    </xf>
    <xf numFmtId="0" fontId="275" fillId="0" borderId="0" xfId="630" applyFont="1" applyBorder="1" applyAlignment="1"/>
    <xf numFmtId="262" fontId="187" fillId="46" borderId="73" xfId="630" applyNumberFormat="1" applyFont="1" applyFill="1" applyBorder="1" applyAlignment="1">
      <alignment vertical="center"/>
    </xf>
    <xf numFmtId="262" fontId="187" fillId="0" borderId="73" xfId="630" applyNumberFormat="1" applyFont="1" applyFill="1" applyBorder="1" applyAlignment="1">
      <alignment vertical="center"/>
    </xf>
    <xf numFmtId="262" fontId="187" fillId="0" borderId="73" xfId="630" applyNumberFormat="1" applyFont="1" applyBorder="1" applyAlignment="1">
      <alignment vertical="center"/>
    </xf>
    <xf numFmtId="0" fontId="276" fillId="0" borderId="75" xfId="630" applyFont="1" applyBorder="1" applyAlignment="1"/>
    <xf numFmtId="0" fontId="187" fillId="0" borderId="0" xfId="630" applyFont="1" applyFill="1" applyBorder="1" applyAlignment="1">
      <alignment vertical="center"/>
    </xf>
    <xf numFmtId="0" fontId="187" fillId="0" borderId="44" xfId="630" applyFont="1" applyBorder="1" applyAlignment="1">
      <alignment vertical="center"/>
    </xf>
    <xf numFmtId="262" fontId="187" fillId="46" borderId="38" xfId="630" applyNumberFormat="1" applyFont="1" applyFill="1" applyBorder="1" applyAlignment="1">
      <alignment vertical="center"/>
    </xf>
    <xf numFmtId="262" fontId="187" fillId="0" borderId="38" xfId="630" applyNumberFormat="1" applyFont="1" applyFill="1" applyBorder="1" applyAlignment="1">
      <alignment vertical="center"/>
    </xf>
    <xf numFmtId="262" fontId="187" fillId="0" borderId="38" xfId="630" applyNumberFormat="1" applyFont="1" applyBorder="1" applyAlignment="1">
      <alignment vertical="center"/>
    </xf>
    <xf numFmtId="0" fontId="275" fillId="0" borderId="70" xfId="630" applyFont="1" applyBorder="1" applyAlignment="1"/>
    <xf numFmtId="0" fontId="187" fillId="0" borderId="0" xfId="649" applyFont="1" applyBorder="1" applyAlignment="1">
      <alignment vertical="center"/>
    </xf>
    <xf numFmtId="0" fontId="187" fillId="0" borderId="44" xfId="649" applyFont="1" applyBorder="1" applyAlignment="1">
      <alignment vertical="center"/>
    </xf>
    <xf numFmtId="0" fontId="187" fillId="0" borderId="0" xfId="0" applyFont="1" applyBorder="1" applyAlignment="1">
      <alignment vertical="center"/>
    </xf>
    <xf numFmtId="0" fontId="187" fillId="0" borderId="44" xfId="0" applyFont="1" applyBorder="1" applyAlignment="1">
      <alignment vertical="center"/>
    </xf>
    <xf numFmtId="258" fontId="187" fillId="0" borderId="38" xfId="649" applyNumberFormat="1" applyFont="1" applyBorder="1" applyAlignment="1">
      <alignment vertical="center"/>
    </xf>
    <xf numFmtId="166" fontId="187" fillId="46" borderId="46" xfId="393" applyNumberFormat="1" applyFont="1" applyFill="1" applyBorder="1" applyAlignment="1">
      <alignment vertical="center"/>
    </xf>
    <xf numFmtId="175" fontId="187" fillId="0" borderId="73" xfId="630" applyNumberFormat="1" applyFont="1" applyBorder="1" applyAlignment="1">
      <alignment horizontal="right"/>
    </xf>
    <xf numFmtId="175" fontId="187" fillId="0" borderId="38" xfId="630" applyNumberFormat="1" applyFont="1" applyBorder="1" applyAlignment="1">
      <alignment horizontal="right" vertical="center"/>
    </xf>
    <xf numFmtId="280" fontId="189" fillId="0" borderId="73" xfId="653" applyNumberFormat="1" applyFont="1" applyBorder="1" applyAlignment="1">
      <alignment vertical="center"/>
    </xf>
    <xf numFmtId="280" fontId="189" fillId="0" borderId="41" xfId="653" applyNumberFormat="1" applyFont="1" applyFill="1" applyBorder="1" applyAlignment="1">
      <alignment vertical="center"/>
    </xf>
    <xf numFmtId="280" fontId="189" fillId="0" borderId="42" xfId="653" applyNumberFormat="1" applyFont="1" applyFill="1" applyBorder="1" applyAlignment="1">
      <alignment vertical="center"/>
    </xf>
    <xf numFmtId="0" fontId="187" fillId="0" borderId="41" xfId="393" applyFont="1" applyBorder="1" applyAlignment="1">
      <alignment horizontal="left" wrapText="1"/>
    </xf>
    <xf numFmtId="0" fontId="189" fillId="0" borderId="44" xfId="390" applyFont="1" applyBorder="1" applyAlignment="1" applyProtection="1">
      <alignment horizontal="left" wrapText="1"/>
      <protection locked="0"/>
    </xf>
    <xf numFmtId="0" fontId="32" fillId="0" borderId="0" xfId="0" applyFont="1" applyFill="1" applyAlignment="1">
      <alignment vertical="top" wrapText="1"/>
    </xf>
    <xf numFmtId="0" fontId="187" fillId="0" borderId="0" xfId="393" applyFont="1" applyFill="1" applyBorder="1" applyAlignment="1">
      <alignment horizontal="left" vertical="center" wrapText="1"/>
    </xf>
    <xf numFmtId="0" fontId="189" fillId="0" borderId="0" xfId="393" applyFont="1" applyBorder="1" applyAlignment="1">
      <alignment horizontal="left" vertical="center"/>
    </xf>
    <xf numFmtId="0" fontId="189" fillId="0" borderId="70" xfId="393" applyFont="1" applyBorder="1" applyAlignment="1">
      <alignment horizontal="left" vertical="center"/>
    </xf>
    <xf numFmtId="166" fontId="187" fillId="0" borderId="72" xfId="393" applyNumberFormat="1" applyFont="1" applyBorder="1" applyAlignment="1">
      <alignment vertical="center"/>
    </xf>
    <xf numFmtId="0" fontId="189" fillId="0" borderId="40" xfId="393" applyFont="1" applyBorder="1" applyAlignment="1">
      <alignment horizontal="left" vertical="center"/>
    </xf>
    <xf numFmtId="176" fontId="192" fillId="0" borderId="36" xfId="393" applyNumberFormat="1" applyFont="1" applyFill="1" applyBorder="1" applyAlignment="1">
      <alignment vertical="center"/>
    </xf>
    <xf numFmtId="266" fontId="187" fillId="0" borderId="37" xfId="319" applyNumberFormat="1" applyFont="1" applyFill="1" applyBorder="1" applyAlignment="1" applyProtection="1">
      <protection locked="0"/>
    </xf>
    <xf numFmtId="260" fontId="189" fillId="0" borderId="38" xfId="603" applyNumberFormat="1" applyFont="1" applyFill="1" applyBorder="1" applyAlignment="1" applyProtection="1">
      <protection locked="0"/>
    </xf>
    <xf numFmtId="0" fontId="187" fillId="0" borderId="75" xfId="393" applyFont="1" applyFill="1" applyBorder="1" applyAlignment="1" applyProtection="1">
      <alignment horizontal="left" vertical="center"/>
      <protection locked="0"/>
    </xf>
    <xf numFmtId="1" fontId="277" fillId="0" borderId="0" xfId="375" applyNumberFormat="1" applyFont="1" applyFill="1"/>
    <xf numFmtId="0" fontId="227" fillId="0" borderId="0" xfId="630" applyFont="1" applyFill="1" applyAlignment="1">
      <alignment horizontal="left" wrapText="1"/>
    </xf>
    <xf numFmtId="0" fontId="241" fillId="0" borderId="0" xfId="393" applyFont="1" applyBorder="1" applyAlignment="1">
      <alignment horizontal="left"/>
    </xf>
    <xf numFmtId="0" fontId="278" fillId="0" borderId="0" xfId="393" quotePrefix="1" applyFont="1" applyFill="1"/>
    <xf numFmtId="0" fontId="279" fillId="0" borderId="51" xfId="393" applyFont="1" applyBorder="1"/>
    <xf numFmtId="0" fontId="280" fillId="0" borderId="0" xfId="393" quotePrefix="1" applyFont="1" applyFill="1"/>
    <xf numFmtId="0" fontId="251" fillId="0" borderId="0" xfId="393" applyFont="1" applyBorder="1" applyAlignment="1">
      <alignment vertical="center"/>
    </xf>
    <xf numFmtId="0" fontId="230" fillId="0" borderId="0" xfId="393" applyFont="1" applyBorder="1" applyAlignment="1">
      <alignment horizontal="left" vertical="center" wrapText="1"/>
    </xf>
    <xf numFmtId="244" fontId="230" fillId="0" borderId="0" xfId="393" applyNumberFormat="1" applyFont="1" applyBorder="1" applyAlignment="1">
      <alignment vertical="center"/>
    </xf>
    <xf numFmtId="283" fontId="230" fillId="0" borderId="0" xfId="393" applyNumberFormat="1" applyFont="1" applyBorder="1" applyAlignment="1">
      <alignment vertical="center"/>
    </xf>
    <xf numFmtId="0" fontId="230" fillId="0" borderId="0" xfId="393" applyFont="1" applyBorder="1" applyAlignment="1">
      <alignment vertical="center" wrapText="1"/>
    </xf>
    <xf numFmtId="0" fontId="282" fillId="0" borderId="0" xfId="393" applyFont="1" applyBorder="1" applyAlignment="1">
      <alignment vertical="center"/>
    </xf>
    <xf numFmtId="0" fontId="225" fillId="0" borderId="0" xfId="649" applyFont="1"/>
    <xf numFmtId="0" fontId="6" fillId="0" borderId="0" xfId="649" applyFont="1" applyFill="1"/>
    <xf numFmtId="264" fontId="189" fillId="46" borderId="73" xfId="393" applyNumberFormat="1" applyFont="1" applyFill="1" applyBorder="1" applyAlignment="1">
      <alignment vertical="center"/>
    </xf>
    <xf numFmtId="264" fontId="189" fillId="0" borderId="73" xfId="393" applyNumberFormat="1" applyFont="1" applyFill="1" applyBorder="1" applyAlignment="1">
      <alignment vertical="center"/>
    </xf>
    <xf numFmtId="264" fontId="189" fillId="46" borderId="38" xfId="393" applyNumberFormat="1" applyFont="1" applyFill="1" applyBorder="1" applyAlignment="1">
      <alignment vertical="center"/>
    </xf>
    <xf numFmtId="264" fontId="189" fillId="0" borderId="38" xfId="393" applyNumberFormat="1" applyFont="1" applyFill="1" applyBorder="1" applyAlignment="1">
      <alignment vertical="center"/>
    </xf>
    <xf numFmtId="175" fontId="187" fillId="46" borderId="37" xfId="393" quotePrefix="1" applyNumberFormat="1" applyFont="1" applyFill="1" applyBorder="1" applyAlignment="1">
      <alignment horizontal="right" vertical="center"/>
    </xf>
    <xf numFmtId="0" fontId="284" fillId="0" borderId="0" xfId="630" quotePrefix="1" applyFont="1" applyFill="1"/>
    <xf numFmtId="0" fontId="284" fillId="0" borderId="0" xfId="630" applyFont="1" applyFill="1"/>
    <xf numFmtId="0" fontId="32" fillId="0" borderId="0" xfId="0" applyFont="1" applyAlignment="1">
      <alignment horizontal="left" vertical="top" wrapText="1"/>
    </xf>
    <xf numFmtId="0" fontId="32" fillId="0" borderId="0" xfId="0" applyFont="1" applyFill="1" applyAlignment="1">
      <alignment horizontal="left" vertical="top" wrapText="1"/>
    </xf>
    <xf numFmtId="0" fontId="32" fillId="0" borderId="0" xfId="0" applyFont="1" applyAlignment="1">
      <alignment vertical="top" wrapText="1"/>
    </xf>
    <xf numFmtId="0" fontId="32" fillId="0" borderId="0" xfId="631" applyFont="1" applyAlignment="1">
      <alignment horizontal="left" vertical="top" wrapText="1"/>
    </xf>
    <xf numFmtId="0" fontId="32" fillId="0" borderId="0" xfId="393" applyFont="1" applyFill="1" applyAlignment="1">
      <alignment horizontal="left" vertical="top" wrapText="1"/>
    </xf>
    <xf numFmtId="0" fontId="225" fillId="0" borderId="0" xfId="630" applyFont="1" applyFill="1"/>
    <xf numFmtId="0" fontId="196" fillId="0" borderId="0" xfId="393" applyFont="1" applyFill="1" applyAlignment="1">
      <alignment vertical="center"/>
    </xf>
    <xf numFmtId="0" fontId="32" fillId="45" borderId="0" xfId="0" applyFont="1" applyFill="1" applyAlignment="1">
      <alignment vertical="top" wrapText="1"/>
    </xf>
    <xf numFmtId="0" fontId="241" fillId="0" borderId="0" xfId="393" applyFont="1" applyFill="1" applyBorder="1" applyAlignment="1">
      <alignment horizontal="left"/>
    </xf>
    <xf numFmtId="0" fontId="285" fillId="0" borderId="0" xfId="630" applyFont="1" applyFill="1"/>
    <xf numFmtId="0" fontId="32" fillId="0" borderId="0" xfId="0" applyFont="1" applyFill="1" applyAlignment="1">
      <alignment horizontal="left" vertical="top" wrapText="1"/>
    </xf>
    <xf numFmtId="0" fontId="32" fillId="0" borderId="0" xfId="0" applyFont="1" applyAlignment="1">
      <alignment horizontal="left" vertical="top" wrapText="1"/>
    </xf>
    <xf numFmtId="0" fontId="227" fillId="0" borderId="0" xfId="393" applyFont="1" applyFill="1" applyAlignment="1">
      <alignment horizontal="left" vertical="top" wrapText="1"/>
    </xf>
    <xf numFmtId="0" fontId="32" fillId="0" borderId="0" xfId="0" applyFont="1" applyAlignment="1">
      <alignment vertical="top" wrapText="1"/>
    </xf>
    <xf numFmtId="0" fontId="235" fillId="0" borderId="0" xfId="393" applyFont="1" applyFill="1" applyAlignment="1">
      <alignment horizontal="left" vertical="top" wrapText="1"/>
    </xf>
    <xf numFmtId="0" fontId="235" fillId="0" borderId="0" xfId="393" applyFont="1" applyFill="1" applyAlignment="1">
      <alignment horizontal="left" vertical="top"/>
    </xf>
    <xf numFmtId="0" fontId="283" fillId="0" borderId="0" xfId="393" applyFont="1" applyFill="1" applyAlignment="1">
      <alignment vertical="top"/>
    </xf>
    <xf numFmtId="269" fontId="32" fillId="0" borderId="0" xfId="1333" applyNumberFormat="1" applyFont="1" applyAlignment="1" applyProtection="1">
      <alignment horizontal="left" indent="1"/>
    </xf>
    <xf numFmtId="0" fontId="220" fillId="0" borderId="56" xfId="649" applyFont="1" applyFill="1" applyBorder="1" applyAlignment="1">
      <alignment vertical="center" wrapText="1"/>
    </xf>
    <xf numFmtId="258" fontId="187" fillId="0" borderId="73" xfId="630" applyNumberFormat="1" applyFont="1" applyBorder="1" applyAlignment="1">
      <alignment vertical="center"/>
    </xf>
    <xf numFmtId="271" fontId="192" fillId="0" borderId="72" xfId="630" applyNumberFormat="1" applyFont="1" applyBorder="1" applyAlignment="1">
      <alignment vertical="center"/>
    </xf>
    <xf numFmtId="0" fontId="226" fillId="0" borderId="51" xfId="1333" applyFont="1" applyFill="1" applyBorder="1" applyAlignment="1" applyProtection="1">
      <alignment horizontal="left" vertical="top"/>
    </xf>
    <xf numFmtId="0" fontId="21" fillId="0" borderId="53" xfId="393" applyFont="1" applyFill="1" applyBorder="1"/>
    <xf numFmtId="0" fontId="21" fillId="0" borderId="52" xfId="393" applyFont="1" applyFill="1" applyBorder="1"/>
    <xf numFmtId="0" fontId="32" fillId="0" borderId="0" xfId="392" applyFont="1" applyFill="1" applyBorder="1" applyAlignment="1" applyProtection="1">
      <protection locked="0"/>
    </xf>
    <xf numFmtId="0" fontId="204" fillId="0" borderId="0" xfId="392" applyFont="1" applyFill="1" applyBorder="1" applyAlignment="1" applyProtection="1">
      <protection locked="0"/>
    </xf>
    <xf numFmtId="0" fontId="32" fillId="0" borderId="40" xfId="392" applyFont="1" applyFill="1" applyBorder="1" applyAlignment="1" applyProtection="1">
      <alignment horizontal="left"/>
      <protection locked="0"/>
    </xf>
    <xf numFmtId="0" fontId="32" fillId="0" borderId="41" xfId="392" applyFont="1" applyFill="1" applyBorder="1" applyAlignment="1" applyProtection="1">
      <alignment horizontal="left"/>
      <protection locked="0"/>
    </xf>
    <xf numFmtId="0" fontId="32" fillId="0" borderId="42" xfId="392" applyFont="1" applyFill="1" applyBorder="1" applyAlignment="1" applyProtection="1">
      <alignment horizontal="left"/>
      <protection locked="0"/>
    </xf>
    <xf numFmtId="0" fontId="32" fillId="0" borderId="0" xfId="392" applyFont="1" applyFill="1" applyAlignment="1">
      <alignment vertical="center"/>
    </xf>
    <xf numFmtId="49" fontId="32" fillId="0" borderId="0" xfId="392" applyNumberFormat="1" applyFont="1" applyFill="1" applyAlignment="1">
      <alignment horizontal="right" vertical="center"/>
    </xf>
    <xf numFmtId="0" fontId="6" fillId="0" borderId="0" xfId="393" applyFont="1" applyFill="1" applyAlignment="1">
      <alignment vertical="center"/>
    </xf>
    <xf numFmtId="0" fontId="273" fillId="0" borderId="49" xfId="0" applyFont="1" applyFill="1" applyBorder="1" applyAlignment="1">
      <alignment vertical="center"/>
    </xf>
    <xf numFmtId="0" fontId="6" fillId="0" borderId="0" xfId="0" applyFont="1" applyFill="1" applyBorder="1"/>
    <xf numFmtId="267" fontId="246" fillId="0" borderId="0" xfId="0" applyNumberFormat="1" applyFont="1" applyFill="1" applyAlignment="1">
      <alignment horizontal="left"/>
    </xf>
    <xf numFmtId="255" fontId="192" fillId="0" borderId="0" xfId="393" applyNumberFormat="1" applyFont="1" applyFill="1" applyBorder="1" applyAlignment="1" applyProtection="1">
      <alignment vertical="center"/>
      <protection locked="0"/>
    </xf>
    <xf numFmtId="255" fontId="188" fillId="0" borderId="0" xfId="393" applyNumberFormat="1" applyFont="1" applyFill="1" applyBorder="1" applyAlignment="1" applyProtection="1">
      <alignment vertical="center"/>
      <protection locked="0"/>
    </xf>
    <xf numFmtId="255" fontId="187" fillId="0" borderId="0" xfId="393" applyNumberFormat="1" applyFont="1" applyFill="1" applyBorder="1" applyAlignment="1" applyProtection="1">
      <alignment vertical="center"/>
      <protection locked="0"/>
    </xf>
    <xf numFmtId="259" fontId="192" fillId="0" borderId="0" xfId="393" applyNumberFormat="1" applyFont="1" applyFill="1" applyBorder="1" applyAlignment="1">
      <alignment vertical="center"/>
    </xf>
    <xf numFmtId="0" fontId="21" fillId="0" borderId="0" xfId="393" applyFont="1" applyFill="1" applyBorder="1"/>
    <xf numFmtId="259" fontId="188" fillId="0" borderId="0" xfId="393" applyNumberFormat="1" applyFont="1" applyFill="1" applyBorder="1" applyAlignment="1">
      <alignment vertical="center"/>
    </xf>
    <xf numFmtId="171" fontId="190" fillId="29" borderId="73" xfId="395" applyNumberFormat="1" applyFont="1" applyFill="1" applyBorder="1" applyAlignment="1"/>
    <xf numFmtId="0" fontId="286" fillId="0" borderId="0" xfId="652" applyFont="1" applyFill="1"/>
    <xf numFmtId="0" fontId="225" fillId="0" borderId="0" xfId="649" applyFont="1" applyFill="1"/>
    <xf numFmtId="0" fontId="225" fillId="0" borderId="0" xfId="652" applyFont="1" applyFill="1"/>
    <xf numFmtId="0" fontId="6" fillId="0" borderId="0" xfId="652" applyFont="1" applyFill="1"/>
    <xf numFmtId="0" fontId="150" fillId="0" borderId="0" xfId="649" applyFont="1" applyFill="1" applyAlignment="1">
      <alignment vertical="center"/>
    </xf>
    <xf numFmtId="49" fontId="25" fillId="0" borderId="0" xfId="644" applyNumberFormat="1" applyFont="1" applyFill="1" applyAlignment="1">
      <alignment vertical="center"/>
    </xf>
    <xf numFmtId="0" fontId="251" fillId="0" borderId="0" xfId="649" applyFont="1" applyFill="1" applyAlignment="1">
      <alignment vertical="center"/>
    </xf>
    <xf numFmtId="166" fontId="187" fillId="0" borderId="37" xfId="393" applyNumberFormat="1" applyFont="1" applyFill="1" applyBorder="1" applyAlignment="1" applyProtection="1">
      <alignment vertical="center"/>
      <protection locked="0"/>
    </xf>
    <xf numFmtId="171" fontId="187" fillId="0" borderId="37" xfId="393" applyNumberFormat="1" applyFont="1" applyFill="1" applyBorder="1" applyAlignment="1" applyProtection="1">
      <alignment vertical="center"/>
      <protection locked="0"/>
    </xf>
    <xf numFmtId="171" fontId="187" fillId="0" borderId="38" xfId="393" applyNumberFormat="1" applyFont="1" applyFill="1" applyBorder="1" applyAlignment="1" applyProtection="1">
      <alignment vertical="center"/>
      <protection locked="0"/>
    </xf>
    <xf numFmtId="171" fontId="188" fillId="0" borderId="37" xfId="393" applyNumberFormat="1" applyFont="1" applyFill="1" applyBorder="1" applyAlignment="1" applyProtection="1">
      <alignment vertical="center"/>
      <protection locked="0"/>
    </xf>
    <xf numFmtId="171" fontId="187" fillId="0" borderId="73" xfId="393" applyNumberFormat="1" applyFont="1" applyFill="1" applyBorder="1" applyAlignment="1" applyProtection="1">
      <alignment vertical="center"/>
      <protection locked="0"/>
    </xf>
    <xf numFmtId="171" fontId="188" fillId="0" borderId="73" xfId="393" applyNumberFormat="1" applyFont="1" applyFill="1" applyBorder="1" applyAlignment="1" applyProtection="1">
      <alignment vertical="center"/>
      <protection locked="0"/>
    </xf>
    <xf numFmtId="171" fontId="188" fillId="0" borderId="38" xfId="393" applyNumberFormat="1" applyFont="1" applyFill="1" applyBorder="1" applyAlignment="1" applyProtection="1">
      <alignment vertical="center"/>
      <protection locked="0"/>
    </xf>
    <xf numFmtId="171" fontId="192" fillId="0" borderId="72" xfId="393" applyNumberFormat="1" applyFont="1" applyFill="1" applyBorder="1" applyAlignment="1" applyProtection="1">
      <alignment vertical="center"/>
      <protection locked="0"/>
    </xf>
    <xf numFmtId="166" fontId="192" fillId="0" borderId="37" xfId="393" applyNumberFormat="1" applyFont="1" applyFill="1" applyBorder="1" applyAlignment="1" applyProtection="1">
      <alignment vertical="center"/>
      <protection locked="0"/>
    </xf>
    <xf numFmtId="2" fontId="187" fillId="0" borderId="0" xfId="630" applyNumberFormat="1" applyFont="1" applyFill="1" applyBorder="1" applyAlignment="1">
      <alignment horizontal="left" vertical="center"/>
    </xf>
    <xf numFmtId="0" fontId="32" fillId="0" borderId="0" xfId="0" applyFont="1" applyFill="1" applyAlignment="1">
      <alignment horizontal="left" vertical="center"/>
    </xf>
    <xf numFmtId="0" fontId="263" fillId="0" borderId="0" xfId="1333" applyFont="1" applyFill="1" applyAlignment="1" applyProtection="1">
      <alignment horizontal="left" vertical="center"/>
    </xf>
    <xf numFmtId="49" fontId="246" fillId="0" borderId="0" xfId="0" applyNumberFormat="1" applyFont="1" applyFill="1" applyAlignment="1">
      <alignment horizontal="left" vertical="center"/>
    </xf>
    <xf numFmtId="0" fontId="32" fillId="0" borderId="0" xfId="0" applyFont="1" applyAlignment="1">
      <alignment horizontal="left" vertical="top" wrapText="1"/>
    </xf>
    <xf numFmtId="0" fontId="32" fillId="0" borderId="0" xfId="0" applyFont="1" applyAlignment="1">
      <alignment vertical="top" wrapText="1"/>
    </xf>
    <xf numFmtId="175" fontId="187" fillId="0" borderId="73" xfId="394" applyNumberFormat="1" applyFont="1" applyFill="1" applyBorder="1" applyAlignment="1">
      <alignment horizontal="right"/>
    </xf>
    <xf numFmtId="171" fontId="190" fillId="0" borderId="73" xfId="395" applyNumberFormat="1" applyFont="1" applyFill="1" applyBorder="1" applyAlignment="1"/>
    <xf numFmtId="171" fontId="183" fillId="0" borderId="72" xfId="395" applyNumberFormat="1" applyFont="1" applyFill="1" applyBorder="1" applyAlignment="1"/>
    <xf numFmtId="175" fontId="187" fillId="0" borderId="46" xfId="630" applyNumberFormat="1" applyFont="1" applyFill="1" applyBorder="1" applyAlignment="1">
      <alignment horizontal="right"/>
    </xf>
    <xf numFmtId="175" fontId="187" fillId="0" borderId="48" xfId="630" applyNumberFormat="1" applyFont="1" applyFill="1" applyBorder="1" applyAlignment="1">
      <alignment horizontal="right" vertical="center"/>
    </xf>
    <xf numFmtId="166" fontId="187" fillId="0" borderId="46" xfId="393" applyNumberFormat="1" applyFont="1" applyFill="1" applyBorder="1" applyAlignment="1">
      <alignment vertical="center"/>
    </xf>
    <xf numFmtId="166" fontId="187" fillId="0" borderId="47" xfId="393" applyNumberFormat="1" applyFont="1" applyFill="1" applyBorder="1" applyAlignment="1">
      <alignment vertical="center"/>
    </xf>
    <xf numFmtId="166" fontId="187" fillId="0" borderId="48" xfId="393" applyNumberFormat="1" applyFont="1" applyFill="1" applyBorder="1" applyAlignment="1">
      <alignment vertical="center"/>
    </xf>
    <xf numFmtId="280" fontId="189" fillId="46" borderId="73" xfId="653" applyNumberFormat="1" applyFont="1" applyFill="1" applyBorder="1" applyAlignment="1">
      <alignment vertical="center"/>
    </xf>
    <xf numFmtId="280" fontId="189" fillId="46" borderId="37" xfId="653" applyNumberFormat="1" applyFont="1" applyFill="1" applyBorder="1" applyAlignment="1">
      <alignment vertical="center"/>
    </xf>
    <xf numFmtId="280" fontId="189" fillId="46" borderId="38" xfId="653" applyNumberFormat="1" applyFont="1" applyFill="1" applyBorder="1" applyAlignment="1">
      <alignment vertical="center"/>
    </xf>
    <xf numFmtId="49" fontId="187" fillId="0" borderId="72" xfId="393" applyNumberFormat="1" applyFont="1" applyFill="1" applyBorder="1" applyAlignment="1">
      <alignment horizontal="center" vertical="center"/>
    </xf>
    <xf numFmtId="0" fontId="187" fillId="0" borderId="0" xfId="650" quotePrefix="1" applyFont="1" applyBorder="1" applyAlignment="1">
      <alignment horizontal="left" vertical="center" indent="1"/>
    </xf>
    <xf numFmtId="171" fontId="21" fillId="0" borderId="0" xfId="393" applyNumberFormat="1" applyFont="1"/>
    <xf numFmtId="171" fontId="187" fillId="46" borderId="38" xfId="393" applyNumberFormat="1" applyFont="1" applyFill="1" applyBorder="1" applyAlignment="1">
      <alignment vertical="center"/>
    </xf>
    <xf numFmtId="49" fontId="187" fillId="0" borderId="38" xfId="630" applyNumberFormat="1" applyFont="1" applyFill="1" applyBorder="1" applyAlignment="1">
      <alignment horizontal="right" vertical="center"/>
    </xf>
    <xf numFmtId="0" fontId="187" fillId="29" borderId="43" xfId="651" applyFont="1" applyFill="1" applyBorder="1" applyAlignment="1">
      <alignment horizontal="left" vertical="center"/>
    </xf>
    <xf numFmtId="166" fontId="187" fillId="46" borderId="72" xfId="651" applyNumberFormat="1" applyFont="1" applyFill="1" applyBorder="1" applyAlignment="1">
      <alignment horizontal="right" vertical="center"/>
    </xf>
    <xf numFmtId="166" fontId="187" fillId="0" borderId="72" xfId="651" applyNumberFormat="1" applyFont="1" applyFill="1" applyBorder="1" applyAlignment="1">
      <alignment horizontal="right" vertical="center"/>
    </xf>
    <xf numFmtId="166" fontId="187" fillId="29" borderId="72" xfId="651" applyNumberFormat="1" applyFont="1" applyFill="1" applyBorder="1" applyAlignment="1">
      <alignment horizontal="right" vertical="center"/>
    </xf>
    <xf numFmtId="166" fontId="187" fillId="46" borderId="73" xfId="651" applyNumberFormat="1" applyFont="1" applyFill="1" applyBorder="1" applyAlignment="1">
      <alignment horizontal="right" vertical="center"/>
    </xf>
    <xf numFmtId="166" fontId="187" fillId="0" borderId="73" xfId="651" applyNumberFormat="1" applyFont="1" applyFill="1" applyBorder="1" applyAlignment="1">
      <alignment horizontal="right" vertical="center"/>
    </xf>
    <xf numFmtId="166" fontId="187" fillId="29" borderId="73" xfId="651" applyNumberFormat="1" applyFont="1" applyFill="1" applyBorder="1" applyAlignment="1">
      <alignment horizontal="right" vertical="center"/>
    </xf>
    <xf numFmtId="175" fontId="187" fillId="0" borderId="44" xfId="630" applyNumberFormat="1" applyFont="1" applyFill="1" applyBorder="1" applyAlignment="1">
      <alignment horizontal="right" vertical="center"/>
    </xf>
    <xf numFmtId="175" fontId="187" fillId="0" borderId="44" xfId="630" applyNumberFormat="1" applyFont="1" applyBorder="1" applyAlignment="1">
      <alignment horizontal="right" vertical="center"/>
    </xf>
    <xf numFmtId="0" fontId="187" fillId="29" borderId="41" xfId="651" applyFont="1" applyFill="1" applyBorder="1" applyAlignment="1">
      <alignment horizontal="left" vertical="center" indent="1"/>
    </xf>
    <xf numFmtId="0" fontId="187" fillId="29" borderId="41" xfId="651" quotePrefix="1" applyFont="1" applyFill="1" applyBorder="1" applyAlignment="1">
      <alignment horizontal="left" vertical="center"/>
    </xf>
    <xf numFmtId="0" fontId="187" fillId="29" borderId="41" xfId="651" quotePrefix="1" applyFont="1" applyFill="1" applyBorder="1" applyAlignment="1">
      <alignment horizontal="left" vertical="center" indent="1"/>
    </xf>
    <xf numFmtId="0" fontId="187" fillId="29" borderId="41" xfId="651" applyFont="1" applyFill="1" applyBorder="1" applyAlignment="1">
      <alignment horizontal="left" indent="1"/>
    </xf>
    <xf numFmtId="0" fontId="192" fillId="29" borderId="40" xfId="651" applyFont="1" applyFill="1" applyBorder="1" applyAlignment="1">
      <alignment horizontal="left"/>
    </xf>
    <xf numFmtId="0" fontId="192" fillId="29" borderId="41" xfId="651" applyFont="1" applyFill="1" applyBorder="1" applyAlignment="1">
      <alignment horizontal="left"/>
    </xf>
    <xf numFmtId="166" fontId="187" fillId="46" borderId="37" xfId="393" applyNumberFormat="1" applyFont="1" applyFill="1" applyBorder="1" applyAlignment="1" applyProtection="1">
      <alignment vertical="center"/>
      <protection locked="0"/>
    </xf>
    <xf numFmtId="166" fontId="187" fillId="0" borderId="37" xfId="393" applyNumberFormat="1" applyFont="1" applyBorder="1" applyAlignment="1" applyProtection="1">
      <alignment vertical="center"/>
      <protection locked="0"/>
    </xf>
    <xf numFmtId="166" fontId="187" fillId="0" borderId="37" xfId="393" applyNumberFormat="1" applyFont="1" applyFill="1" applyBorder="1" applyAlignment="1" applyProtection="1">
      <alignment vertical="center"/>
      <protection locked="0"/>
    </xf>
    <xf numFmtId="171" fontId="187" fillId="0" borderId="37" xfId="393" applyNumberFormat="1" applyFont="1" applyFill="1" applyBorder="1" applyAlignment="1" applyProtection="1">
      <alignment vertical="center"/>
      <protection locked="0"/>
    </xf>
    <xf numFmtId="166" fontId="189" fillId="46" borderId="72" xfId="630" applyNumberFormat="1" applyFont="1" applyFill="1" applyBorder="1" applyAlignment="1" applyProtection="1">
      <alignment vertical="center"/>
      <protection locked="0"/>
    </xf>
    <xf numFmtId="166" fontId="189" fillId="0" borderId="72" xfId="630" applyNumberFormat="1" applyFont="1" applyBorder="1" applyAlignment="1" applyProtection="1">
      <alignment vertical="center"/>
      <protection locked="0"/>
    </xf>
    <xf numFmtId="0" fontId="32" fillId="0" borderId="0" xfId="0" applyFont="1" applyAlignment="1">
      <alignment horizontal="left" vertical="top" wrapText="1"/>
    </xf>
    <xf numFmtId="0" fontId="241" fillId="0" borderId="0" xfId="630" applyFont="1" applyFill="1"/>
    <xf numFmtId="41" fontId="184" fillId="46" borderId="38" xfId="393" applyNumberFormat="1" applyFont="1" applyFill="1" applyBorder="1" applyAlignment="1">
      <alignment vertical="center"/>
    </xf>
    <xf numFmtId="41" fontId="184" fillId="0" borderId="41" xfId="393" applyNumberFormat="1" applyFont="1" applyBorder="1" applyAlignment="1"/>
    <xf numFmtId="0" fontId="32" fillId="0" borderId="0" xfId="0" applyFont="1" applyAlignment="1">
      <alignment horizontal="left" vertical="top"/>
    </xf>
    <xf numFmtId="49" fontId="187" fillId="0" borderId="72" xfId="394" applyNumberFormat="1" applyFont="1" applyFill="1" applyBorder="1" applyAlignment="1">
      <alignment horizontal="right" vertical="center"/>
    </xf>
    <xf numFmtId="171" fontId="187" fillId="0" borderId="41" xfId="393" applyNumberFormat="1" applyFont="1" applyBorder="1" applyAlignment="1">
      <alignment vertical="center"/>
    </xf>
    <xf numFmtId="0" fontId="32" fillId="0" borderId="0" xfId="0" applyFont="1" applyAlignment="1">
      <alignment vertical="top"/>
    </xf>
    <xf numFmtId="2" fontId="187" fillId="0" borderId="78" xfId="630" applyNumberFormat="1" applyFont="1" applyFill="1" applyBorder="1" applyAlignment="1">
      <alignment horizontal="left" vertical="center"/>
    </xf>
    <xf numFmtId="166" fontId="242" fillId="0" borderId="37" xfId="630" applyNumberFormat="1" applyFont="1" applyFill="1" applyBorder="1" applyAlignment="1">
      <alignment vertical="center"/>
    </xf>
    <xf numFmtId="166" fontId="187" fillId="46" borderId="38" xfId="651" applyNumberFormat="1" applyFont="1" applyFill="1" applyBorder="1" applyAlignment="1">
      <alignment horizontal="right" vertical="center"/>
    </xf>
    <xf numFmtId="166" fontId="187" fillId="0" borderId="38" xfId="651" applyNumberFormat="1" applyFont="1" applyFill="1" applyBorder="1" applyAlignment="1">
      <alignment horizontal="right" vertical="center"/>
    </xf>
    <xf numFmtId="166" fontId="187" fillId="29" borderId="38" xfId="651" applyNumberFormat="1" applyFont="1" applyFill="1" applyBorder="1" applyAlignment="1">
      <alignment horizontal="right" vertical="center"/>
    </xf>
    <xf numFmtId="171" fontId="188" fillId="46" borderId="37" xfId="393" applyNumberFormat="1" applyFont="1" applyFill="1" applyBorder="1" applyAlignment="1" applyProtection="1">
      <alignment vertical="center"/>
      <protection locked="0"/>
    </xf>
    <xf numFmtId="0" fontId="187" fillId="29" borderId="78" xfId="651" applyFont="1" applyFill="1" applyBorder="1" applyAlignment="1">
      <alignment horizontal="left" vertical="center"/>
    </xf>
    <xf numFmtId="166" fontId="187" fillId="0" borderId="78" xfId="651" applyNumberFormat="1" applyFont="1" applyFill="1" applyBorder="1" applyAlignment="1">
      <alignment horizontal="right" vertical="center"/>
    </xf>
    <xf numFmtId="166" fontId="187" fillId="29" borderId="78" xfId="651" applyNumberFormat="1" applyFont="1" applyFill="1" applyBorder="1" applyAlignment="1">
      <alignment horizontal="right" vertical="center"/>
    </xf>
    <xf numFmtId="0" fontId="187" fillId="29" borderId="0" xfId="651" applyFont="1" applyFill="1" applyBorder="1" applyAlignment="1">
      <alignment horizontal="left" vertical="center"/>
    </xf>
    <xf numFmtId="166" fontId="187" fillId="0" borderId="0" xfId="651" applyNumberFormat="1" applyFont="1" applyFill="1" applyBorder="1" applyAlignment="1">
      <alignment horizontal="right" vertical="center"/>
    </xf>
    <xf numFmtId="166" fontId="187" fillId="29" borderId="0" xfId="651" applyNumberFormat="1" applyFont="1" applyFill="1" applyBorder="1" applyAlignment="1">
      <alignment horizontal="right" vertical="center"/>
    </xf>
    <xf numFmtId="0" fontId="187" fillId="0" borderId="41" xfId="651" applyFont="1" applyFill="1" applyBorder="1" applyAlignment="1">
      <alignment horizontal="left" vertical="center"/>
    </xf>
    <xf numFmtId="0" fontId="187" fillId="0" borderId="41" xfId="651" applyFont="1" applyFill="1" applyBorder="1" applyAlignment="1">
      <alignment horizontal="left" vertical="center" indent="1"/>
    </xf>
    <xf numFmtId="0" fontId="187" fillId="0" borderId="41" xfId="651" applyFont="1" applyFill="1" applyBorder="1" applyAlignment="1">
      <alignment horizontal="left" indent="1"/>
    </xf>
    <xf numFmtId="0" fontId="187" fillId="0" borderId="40" xfId="651" applyFont="1" applyFill="1" applyBorder="1" applyAlignment="1">
      <alignment horizontal="left" vertical="center"/>
    </xf>
    <xf numFmtId="0" fontId="187" fillId="0" borderId="42" xfId="651" applyFont="1" applyFill="1" applyBorder="1" applyAlignment="1">
      <alignment horizontal="left" vertical="center"/>
    </xf>
    <xf numFmtId="0" fontId="6" fillId="0" borderId="78" xfId="0" applyFont="1" applyFill="1" applyBorder="1"/>
    <xf numFmtId="0" fontId="187" fillId="0" borderId="0" xfId="651" applyFont="1" applyFill="1" applyBorder="1" applyAlignment="1">
      <alignment horizontal="left" vertical="center"/>
    </xf>
    <xf numFmtId="0" fontId="187" fillId="0" borderId="41" xfId="649" applyFont="1" applyBorder="1" applyAlignment="1">
      <alignment horizontal="left" wrapText="1"/>
    </xf>
    <xf numFmtId="49" fontId="187" fillId="0" borderId="36" xfId="393" quotePrefix="1" applyNumberFormat="1" applyFont="1" applyFill="1" applyBorder="1" applyAlignment="1">
      <alignment horizontal="right" vertical="center"/>
    </xf>
    <xf numFmtId="0" fontId="226" fillId="0" borderId="79" xfId="1333" applyFont="1" applyBorder="1" applyAlignment="1" applyProtection="1">
      <alignment horizontal="left" vertical="top"/>
    </xf>
    <xf numFmtId="0" fontId="6" fillId="0" borderId="79" xfId="630" applyFont="1" applyBorder="1"/>
    <xf numFmtId="0" fontId="25" fillId="0" borderId="79" xfId="630" applyFont="1" applyBorder="1" applyAlignment="1">
      <alignment horizontal="right" vertical="top"/>
    </xf>
    <xf numFmtId="175" fontId="187" fillId="0" borderId="0" xfId="630" applyNumberFormat="1" applyFont="1" applyFill="1" applyBorder="1" applyAlignment="1">
      <alignment horizontal="right" vertical="center"/>
    </xf>
    <xf numFmtId="171" fontId="178" fillId="0" borderId="0" xfId="393" applyNumberFormat="1" applyFont="1" applyFill="1"/>
    <xf numFmtId="37" fontId="187" fillId="0" borderId="44" xfId="393" quotePrefix="1" applyNumberFormat="1" applyFont="1" applyFill="1" applyBorder="1" applyAlignment="1">
      <alignment horizontal="left" vertical="center"/>
    </xf>
    <xf numFmtId="2" fontId="187" fillId="0" borderId="0" xfId="393" applyNumberFormat="1" applyFont="1" applyFill="1" applyBorder="1" applyAlignment="1">
      <alignment horizontal="left" vertical="center" indent="2"/>
    </xf>
    <xf numFmtId="2" fontId="187" fillId="0" borderId="44" xfId="393" applyNumberFormat="1" applyFont="1" applyFill="1" applyBorder="1" applyAlignment="1">
      <alignment horizontal="left" vertical="center" indent="1"/>
    </xf>
    <xf numFmtId="2" fontId="260" fillId="0" borderId="0" xfId="393" applyNumberFormat="1" applyFont="1" applyFill="1" applyBorder="1" applyAlignment="1">
      <alignment horizontal="left" vertical="center" indent="1"/>
    </xf>
    <xf numFmtId="2" fontId="187" fillId="0" borderId="80" xfId="393" applyNumberFormat="1" applyFont="1" applyFill="1" applyBorder="1" applyAlignment="1">
      <alignment vertical="center"/>
    </xf>
    <xf numFmtId="2" fontId="187" fillId="0" borderId="0" xfId="393" applyNumberFormat="1" applyFont="1" applyFill="1" applyBorder="1" applyAlignment="1">
      <alignment vertical="center"/>
    </xf>
    <xf numFmtId="2" fontId="187" fillId="0" borderId="44" xfId="393" applyNumberFormat="1" applyFont="1" applyFill="1" applyBorder="1" applyAlignment="1">
      <alignment vertical="center"/>
    </xf>
    <xf numFmtId="173" fontId="187" fillId="0" borderId="42" xfId="393" applyNumberFormat="1" applyFont="1" applyBorder="1" applyAlignment="1">
      <alignment horizontal="right" vertical="center"/>
    </xf>
    <xf numFmtId="171" fontId="187" fillId="29" borderId="40" xfId="319" applyNumberFormat="1" applyFont="1" applyFill="1" applyBorder="1"/>
    <xf numFmtId="171" fontId="187" fillId="29" borderId="42" xfId="319" applyNumberFormat="1" applyFont="1" applyFill="1" applyBorder="1"/>
    <xf numFmtId="171" fontId="192" fillId="29" borderId="43" xfId="319" applyNumberFormat="1" applyFont="1" applyFill="1" applyBorder="1"/>
    <xf numFmtId="171" fontId="187" fillId="29" borderId="41" xfId="319" applyNumberFormat="1" applyFont="1" applyFill="1" applyBorder="1"/>
    <xf numFmtId="171" fontId="192" fillId="29" borderId="40" xfId="319" applyNumberFormat="1" applyFont="1" applyFill="1" applyBorder="1"/>
    <xf numFmtId="171" fontId="192" fillId="29" borderId="41" xfId="319" applyNumberFormat="1" applyFont="1" applyFill="1" applyBorder="1"/>
    <xf numFmtId="259" fontId="187" fillId="29" borderId="41" xfId="319" applyNumberFormat="1" applyFont="1" applyFill="1" applyBorder="1"/>
    <xf numFmtId="259" fontId="187" fillId="29" borderId="42" xfId="319" applyNumberFormat="1" applyFont="1" applyFill="1" applyBorder="1"/>
    <xf numFmtId="168" fontId="187" fillId="0" borderId="40" xfId="393" applyNumberFormat="1" applyFont="1" applyBorder="1" applyAlignment="1" applyProtection="1">
      <alignment horizontal="right" vertical="center"/>
      <protection locked="0"/>
    </xf>
    <xf numFmtId="259" fontId="187" fillId="0" borderId="41" xfId="319" applyNumberFormat="1" applyFont="1" applyFill="1" applyBorder="1" applyProtection="1">
      <protection locked="0"/>
    </xf>
    <xf numFmtId="168" fontId="187" fillId="0" borderId="41" xfId="393" applyNumberFormat="1" applyFont="1" applyBorder="1" applyAlignment="1" applyProtection="1">
      <alignment horizontal="right" vertical="center"/>
      <protection locked="0"/>
    </xf>
    <xf numFmtId="260" fontId="189" fillId="29" borderId="41" xfId="603" applyNumberFormat="1" applyFont="1" applyFill="1" applyBorder="1" applyProtection="1">
      <protection locked="0"/>
    </xf>
    <xf numFmtId="172" fontId="187" fillId="0" borderId="41" xfId="319" applyNumberFormat="1" applyFont="1" applyFill="1" applyBorder="1" applyProtection="1">
      <protection locked="0"/>
    </xf>
    <xf numFmtId="260" fontId="189" fillId="29" borderId="41" xfId="603" applyNumberFormat="1" applyFont="1" applyFill="1" applyBorder="1" applyAlignment="1" applyProtection="1">
      <protection locked="0"/>
    </xf>
    <xf numFmtId="172" fontId="187" fillId="0" borderId="41" xfId="319" applyNumberFormat="1" applyFont="1" applyFill="1" applyBorder="1" applyAlignment="1" applyProtection="1">
      <protection locked="0"/>
    </xf>
    <xf numFmtId="172" fontId="190" fillId="0" borderId="41" xfId="319" applyNumberFormat="1" applyFont="1" applyFill="1" applyBorder="1" applyAlignment="1" applyProtection="1">
      <protection locked="0"/>
    </xf>
    <xf numFmtId="259" fontId="187" fillId="0" borderId="41" xfId="319" applyNumberFormat="1" applyFont="1" applyFill="1" applyBorder="1" applyAlignment="1" applyProtection="1">
      <protection locked="0"/>
    </xf>
    <xf numFmtId="172" fontId="199" fillId="29" borderId="41" xfId="603" applyNumberFormat="1" applyFont="1" applyFill="1" applyBorder="1" applyAlignment="1" applyProtection="1">
      <protection locked="0"/>
    </xf>
    <xf numFmtId="260" fontId="189" fillId="29" borderId="42" xfId="603" applyNumberFormat="1" applyFont="1" applyFill="1" applyBorder="1" applyAlignment="1" applyProtection="1">
      <protection locked="0"/>
    </xf>
    <xf numFmtId="260" fontId="187" fillId="0" borderId="40" xfId="393" applyNumberFormat="1" applyFont="1" applyFill="1" applyBorder="1" applyAlignment="1" applyProtection="1">
      <alignment vertical="center"/>
      <protection locked="0"/>
    </xf>
    <xf numFmtId="260" fontId="187" fillId="0" borderId="42" xfId="393" applyNumberFormat="1" applyFont="1" applyFill="1" applyBorder="1" applyAlignment="1" applyProtection="1">
      <alignment vertical="center"/>
      <protection locked="0"/>
    </xf>
    <xf numFmtId="0" fontId="333" fillId="0" borderId="0" xfId="649" applyFont="1" applyFill="1" applyBorder="1" applyAlignment="1">
      <alignment horizontal="left" vertical="center" indent="5"/>
    </xf>
    <xf numFmtId="179" fontId="189" fillId="0" borderId="73" xfId="393" applyNumberFormat="1" applyFont="1" applyFill="1" applyBorder="1" applyAlignment="1">
      <alignment vertical="center"/>
    </xf>
    <xf numFmtId="179" fontId="189" fillId="0" borderId="38" xfId="393" applyNumberFormat="1" applyFont="1" applyFill="1" applyBorder="1" applyAlignment="1">
      <alignment vertical="center"/>
    </xf>
    <xf numFmtId="171" fontId="192" fillId="46" borderId="37" xfId="396" applyNumberFormat="1" applyFont="1" applyFill="1" applyBorder="1" applyAlignment="1">
      <alignment vertical="center"/>
    </xf>
    <xf numFmtId="171" fontId="192" fillId="0" borderId="37" xfId="396" applyNumberFormat="1" applyFont="1" applyFill="1" applyBorder="1" applyAlignment="1">
      <alignment vertical="center"/>
    </xf>
    <xf numFmtId="166" fontId="192" fillId="46" borderId="37" xfId="396" applyNumberFormat="1" applyFont="1" applyFill="1" applyBorder="1" applyAlignment="1"/>
    <xf numFmtId="166" fontId="192" fillId="0" borderId="37" xfId="396" applyNumberFormat="1" applyFont="1" applyFill="1" applyBorder="1" applyAlignment="1"/>
    <xf numFmtId="264" fontId="189" fillId="0" borderId="72" xfId="393" applyNumberFormat="1" applyFont="1" applyFill="1" applyBorder="1" applyAlignment="1">
      <alignment vertical="center"/>
    </xf>
    <xf numFmtId="0" fontId="241" fillId="0" borderId="0" xfId="393" applyFont="1" applyFill="1" applyBorder="1" applyAlignment="1">
      <alignment horizontal="left" vertical="center"/>
    </xf>
    <xf numFmtId="175" fontId="187" fillId="0" borderId="73" xfId="393" applyNumberFormat="1" applyFont="1" applyFill="1" applyBorder="1" applyAlignment="1">
      <alignment horizontal="right"/>
    </xf>
    <xf numFmtId="175" fontId="187" fillId="0" borderId="73" xfId="393" applyNumberFormat="1" applyFont="1" applyBorder="1" applyAlignment="1">
      <alignment horizontal="right"/>
    </xf>
    <xf numFmtId="166" fontId="189" fillId="46" borderId="73" xfId="393" applyNumberFormat="1" applyFont="1" applyFill="1" applyBorder="1" applyAlignment="1">
      <alignment vertical="center"/>
    </xf>
    <xf numFmtId="166" fontId="189" fillId="0" borderId="73" xfId="393" applyNumberFormat="1" applyFont="1" applyFill="1" applyBorder="1" applyAlignment="1">
      <alignment vertical="center"/>
    </xf>
    <xf numFmtId="264" fontId="189" fillId="46" borderId="72" xfId="393" applyNumberFormat="1" applyFont="1" applyFill="1" applyBorder="1" applyAlignment="1">
      <alignment vertical="center"/>
    </xf>
    <xf numFmtId="298" fontId="189" fillId="0" borderId="73" xfId="393" applyNumberFormat="1" applyFont="1" applyFill="1" applyBorder="1" applyAlignment="1">
      <alignment vertical="center"/>
    </xf>
    <xf numFmtId="49" fontId="187" fillId="0" borderId="0" xfId="393" applyNumberFormat="1" applyFont="1" applyBorder="1" applyAlignment="1">
      <alignment horizontal="left" vertical="center" wrapText="1" indent="1"/>
    </xf>
    <xf numFmtId="264" fontId="189" fillId="0" borderId="0" xfId="393" applyNumberFormat="1" applyFont="1" applyFill="1" applyBorder="1" applyAlignment="1">
      <alignment vertical="center"/>
    </xf>
    <xf numFmtId="0" fontId="241" fillId="0" borderId="0" xfId="393" applyFont="1" applyBorder="1" applyAlignment="1">
      <alignment horizontal="left" vertical="center"/>
    </xf>
    <xf numFmtId="0" fontId="241" fillId="0" borderId="0" xfId="393" applyFont="1" applyBorder="1" applyAlignment="1">
      <alignment horizontal="left" vertical="center" indent="1"/>
    </xf>
    <xf numFmtId="264" fontId="220" fillId="46" borderId="72" xfId="393" applyNumberFormat="1" applyFont="1" applyFill="1" applyBorder="1" applyAlignment="1"/>
    <xf numFmtId="264" fontId="220" fillId="0" borderId="72" xfId="393" applyNumberFormat="1" applyFont="1" applyFill="1" applyBorder="1" applyAlignment="1"/>
    <xf numFmtId="175" fontId="187" fillId="0" borderId="47" xfId="393" applyNumberFormat="1" applyFont="1" applyBorder="1" applyAlignment="1">
      <alignment horizontal="right" vertical="center"/>
    </xf>
    <xf numFmtId="181" fontId="189" fillId="0" borderId="47" xfId="375" applyNumberFormat="1" applyFont="1" applyFill="1" applyBorder="1"/>
    <xf numFmtId="181" fontId="220" fillId="0" borderId="47" xfId="375" applyNumberFormat="1" applyFont="1" applyFill="1" applyBorder="1"/>
    <xf numFmtId="299" fontId="189" fillId="46" borderId="37" xfId="393" applyNumberFormat="1" applyFont="1" applyFill="1" applyBorder="1" applyAlignment="1">
      <alignment vertical="center"/>
    </xf>
    <xf numFmtId="299" fontId="189" fillId="0" borderId="37" xfId="393" applyNumberFormat="1" applyFont="1" applyFill="1" applyBorder="1" applyAlignment="1">
      <alignment vertical="center"/>
    </xf>
    <xf numFmtId="299" fontId="189" fillId="46" borderId="38" xfId="393" applyNumberFormat="1" applyFont="1" applyFill="1" applyBorder="1" applyAlignment="1">
      <alignment vertical="center"/>
    </xf>
    <xf numFmtId="299" fontId="189" fillId="0" borderId="38" xfId="393" applyNumberFormat="1" applyFont="1" applyFill="1" applyBorder="1" applyAlignment="1">
      <alignment vertical="center"/>
    </xf>
    <xf numFmtId="172" fontId="187" fillId="0" borderId="36" xfId="319" quotePrefix="1" applyNumberFormat="1" applyFont="1" applyFill="1" applyBorder="1" applyAlignment="1">
      <alignment horizontal="right"/>
    </xf>
    <xf numFmtId="172" fontId="187" fillId="0" borderId="38" xfId="319" quotePrefix="1" applyNumberFormat="1" applyFont="1" applyFill="1" applyBorder="1" applyAlignment="1">
      <alignment horizontal="right" vertical="center"/>
    </xf>
    <xf numFmtId="0" fontId="32" fillId="0" borderId="0" xfId="0" applyFont="1" applyAlignment="1">
      <alignment horizontal="left" vertical="top" wrapText="1"/>
    </xf>
    <xf numFmtId="0" fontId="32" fillId="0" borderId="0" xfId="0" applyFont="1" applyAlignment="1">
      <alignment vertical="top" wrapText="1"/>
    </xf>
    <xf numFmtId="171" fontId="190" fillId="0" borderId="0" xfId="393" applyNumberFormat="1" applyFont="1" applyFill="1" applyBorder="1" applyAlignment="1"/>
    <xf numFmtId="171" fontId="190" fillId="0" borderId="41" xfId="393" applyNumberFormat="1" applyFont="1" applyFill="1" applyBorder="1" applyAlignment="1"/>
    <xf numFmtId="0" fontId="277" fillId="0" borderId="0" xfId="393" applyFont="1"/>
    <xf numFmtId="260" fontId="189" fillId="0" borderId="38" xfId="603" applyNumberFormat="1" applyFont="1" applyFill="1" applyBorder="1" applyProtection="1">
      <protection locked="0"/>
    </xf>
    <xf numFmtId="171" fontId="190" fillId="0" borderId="0" xfId="393" applyNumberFormat="1" applyFont="1" applyFill="1" applyBorder="1" applyAlignment="1"/>
    <xf numFmtId="171" fontId="190" fillId="0" borderId="41" xfId="393" applyNumberFormat="1" applyFont="1" applyFill="1" applyBorder="1" applyAlignment="1"/>
    <xf numFmtId="2" fontId="198" fillId="0" borderId="70" xfId="393" applyNumberFormat="1" applyFont="1" applyFill="1" applyBorder="1" applyAlignment="1">
      <alignment horizontal="left" vertical="center"/>
    </xf>
    <xf numFmtId="166" fontId="202" fillId="0" borderId="73" xfId="393" applyNumberFormat="1" applyFont="1" applyBorder="1" applyAlignment="1">
      <alignment vertical="center"/>
    </xf>
    <xf numFmtId="0" fontId="203" fillId="0" borderId="37" xfId="393" applyFont="1" applyBorder="1" applyAlignment="1">
      <alignment vertical="center"/>
    </xf>
    <xf numFmtId="166" fontId="198" fillId="46" borderId="72" xfId="393" applyNumberFormat="1" applyFont="1" applyFill="1" applyBorder="1" applyAlignment="1">
      <alignment vertical="center"/>
    </xf>
    <xf numFmtId="166" fontId="198" fillId="0" borderId="72" xfId="393" applyNumberFormat="1" applyFont="1" applyFill="1" applyBorder="1" applyAlignment="1">
      <alignment vertical="center"/>
    </xf>
    <xf numFmtId="258" fontId="198" fillId="0" borderId="72" xfId="393" applyNumberFormat="1" applyFont="1" applyFill="1" applyBorder="1" applyAlignment="1">
      <alignment vertical="center"/>
    </xf>
    <xf numFmtId="171" fontId="202" fillId="0" borderId="37" xfId="393" applyNumberFormat="1" applyFont="1" applyBorder="1" applyAlignment="1">
      <alignment vertical="center"/>
    </xf>
    <xf numFmtId="0" fontId="21" fillId="0" borderId="37" xfId="393" applyFont="1" applyBorder="1" applyAlignment="1">
      <alignment vertical="center"/>
    </xf>
    <xf numFmtId="171" fontId="202" fillId="0" borderId="38" xfId="393" applyNumberFormat="1" applyFont="1" applyBorder="1" applyAlignment="1">
      <alignment vertical="center"/>
    </xf>
    <xf numFmtId="0" fontId="21" fillId="0" borderId="38" xfId="393" applyFont="1" applyBorder="1" applyAlignment="1">
      <alignment vertical="center"/>
    </xf>
    <xf numFmtId="199" fontId="178" fillId="0" borderId="0" xfId="434" applyNumberFormat="1" applyFont="1" applyFill="1"/>
    <xf numFmtId="199" fontId="187" fillId="0" borderId="0" xfId="434" applyNumberFormat="1" applyFont="1" applyBorder="1" applyAlignment="1">
      <alignment vertical="center"/>
    </xf>
    <xf numFmtId="9" fontId="21" fillId="0" borderId="0" xfId="434" applyFont="1" applyBorder="1"/>
    <xf numFmtId="0" fontId="6" fillId="0" borderId="45" xfId="0" applyFont="1" applyFill="1" applyBorder="1"/>
    <xf numFmtId="166" fontId="25" fillId="0" borderId="0" xfId="649" applyNumberFormat="1" applyFont="1" applyFill="1" applyAlignment="1">
      <alignment vertical="center"/>
    </xf>
    <xf numFmtId="166" fontId="32" fillId="0" borderId="0" xfId="650" applyNumberFormat="1" applyFont="1"/>
    <xf numFmtId="0" fontId="226" fillId="0" borderId="81" xfId="1333" applyFont="1" applyBorder="1" applyAlignment="1" applyProtection="1">
      <alignment horizontal="left" vertical="top"/>
    </xf>
    <xf numFmtId="0" fontId="21" fillId="0" borderId="81" xfId="393" applyFont="1" applyBorder="1"/>
    <xf numFmtId="171" fontId="189" fillId="46" borderId="37" xfId="649" applyNumberFormat="1" applyFont="1" applyFill="1" applyBorder="1" applyAlignment="1">
      <alignment vertical="center"/>
    </xf>
    <xf numFmtId="0" fontId="32" fillId="0" borderId="0" xfId="0" applyFont="1" applyAlignment="1">
      <alignment horizontal="left" vertical="top" wrapText="1"/>
    </xf>
    <xf numFmtId="0" fontId="32" fillId="0" borderId="0" xfId="0" applyFont="1" applyFill="1" applyAlignment="1">
      <alignment vertical="top"/>
    </xf>
    <xf numFmtId="0" fontId="32" fillId="0" borderId="0" xfId="393" applyFont="1" applyFill="1" applyAlignment="1">
      <alignment vertical="top"/>
    </xf>
    <xf numFmtId="0" fontId="189" fillId="0" borderId="0" xfId="394" applyFont="1" applyBorder="1" applyAlignment="1">
      <alignment horizontal="left" vertical="center"/>
    </xf>
    <xf numFmtId="0" fontId="189" fillId="0" borderId="44" xfId="394" applyFont="1" applyBorder="1" applyAlignment="1">
      <alignment horizontal="left" vertical="center" wrapText="1"/>
    </xf>
    <xf numFmtId="261" fontId="187" fillId="46" borderId="38" xfId="394" applyNumberFormat="1" applyFont="1" applyFill="1" applyBorder="1" applyAlignment="1"/>
    <xf numFmtId="261" fontId="187" fillId="0" borderId="38" xfId="394" applyNumberFormat="1" applyFont="1" applyFill="1" applyBorder="1" applyAlignment="1"/>
    <xf numFmtId="261" fontId="187" fillId="0" borderId="38" xfId="394" applyNumberFormat="1" applyFont="1" applyBorder="1" applyAlignment="1"/>
    <xf numFmtId="0" fontId="227" fillId="45" borderId="0" xfId="630" applyFont="1" applyFill="1"/>
    <xf numFmtId="0" fontId="178" fillId="45" borderId="0" xfId="630" applyFont="1" applyFill="1"/>
    <xf numFmtId="166" fontId="187" fillId="0" borderId="81" xfId="630" applyNumberFormat="1" applyFont="1" applyFill="1" applyBorder="1" applyAlignment="1">
      <alignment horizontal="right" vertical="center"/>
    </xf>
    <xf numFmtId="166" fontId="187" fillId="0" borderId="0" xfId="630" applyNumberFormat="1" applyFont="1" applyFill="1" applyBorder="1" applyAlignment="1">
      <alignment horizontal="right"/>
    </xf>
    <xf numFmtId="166" fontId="187" fillId="0" borderId="44" xfId="630" applyNumberFormat="1" applyFont="1" applyFill="1" applyBorder="1" applyAlignment="1">
      <alignment horizontal="right" vertical="center"/>
    </xf>
    <xf numFmtId="175" fontId="187" fillId="46" borderId="38" xfId="394" quotePrefix="1" applyNumberFormat="1" applyFont="1" applyFill="1" applyBorder="1" applyAlignment="1">
      <alignment horizontal="right" vertical="center"/>
    </xf>
    <xf numFmtId="175" fontId="187" fillId="46" borderId="38" xfId="393" quotePrefix="1" applyNumberFormat="1" applyFont="1" applyFill="1" applyBorder="1" applyAlignment="1">
      <alignment horizontal="right" vertical="center"/>
    </xf>
    <xf numFmtId="175" fontId="187" fillId="0" borderId="41" xfId="630" applyNumberFormat="1" applyFont="1" applyBorder="1" applyAlignment="1">
      <alignment horizontal="right"/>
    </xf>
    <xf numFmtId="175" fontId="187" fillId="0" borderId="41" xfId="630" applyNumberFormat="1" applyFont="1" applyBorder="1" applyAlignment="1">
      <alignment horizontal="right" vertical="center"/>
    </xf>
    <xf numFmtId="166" fontId="187" fillId="0" borderId="40" xfId="630" applyNumberFormat="1" applyFont="1" applyBorder="1" applyAlignment="1">
      <alignment vertical="center"/>
    </xf>
    <xf numFmtId="166" fontId="187" fillId="0" borderId="41" xfId="630" applyNumberFormat="1" applyFont="1" applyBorder="1" applyAlignment="1"/>
    <xf numFmtId="166" fontId="187" fillId="0" borderId="42" xfId="630" applyNumberFormat="1" applyFont="1" applyBorder="1" applyAlignment="1">
      <alignment vertical="center"/>
    </xf>
    <xf numFmtId="0" fontId="337" fillId="0" borderId="0" xfId="630" applyFont="1" applyFill="1"/>
    <xf numFmtId="0" fontId="253" fillId="0" borderId="0" xfId="393" applyFont="1" applyBorder="1" applyAlignment="1">
      <alignment vertical="center"/>
    </xf>
    <xf numFmtId="0" fontId="227" fillId="0" borderId="0" xfId="630" applyFont="1" applyFill="1" applyAlignment="1">
      <alignment horizontal="left" wrapText="1"/>
    </xf>
    <xf numFmtId="0" fontId="25" fillId="0" borderId="0" xfId="644" applyFont="1" applyFill="1" applyAlignment="1">
      <alignment vertical="center"/>
    </xf>
    <xf numFmtId="49" fontId="25" fillId="0" borderId="0" xfId="644" applyNumberFormat="1" applyFont="1" applyFill="1" applyAlignment="1">
      <alignment horizontal="left" vertical="center"/>
    </xf>
    <xf numFmtId="171" fontId="6" fillId="0" borderId="0" xfId="631" applyNumberFormat="1" applyFont="1"/>
    <xf numFmtId="0" fontId="235" fillId="0" borderId="0" xfId="393" applyFont="1" applyFill="1" applyAlignment="1">
      <alignment vertical="center"/>
    </xf>
    <xf numFmtId="171" fontId="187" fillId="46" borderId="73" xfId="319" applyNumberFormat="1" applyFont="1" applyFill="1" applyBorder="1"/>
    <xf numFmtId="171" fontId="187" fillId="0" borderId="73" xfId="319" applyNumberFormat="1" applyFont="1" applyFill="1" applyBorder="1"/>
    <xf numFmtId="171" fontId="187" fillId="29" borderId="73" xfId="319" applyNumberFormat="1" applyFont="1" applyFill="1" applyBorder="1"/>
    <xf numFmtId="0" fontId="187" fillId="0" borderId="0" xfId="0" applyFont="1" applyFill="1" applyBorder="1" applyAlignment="1"/>
    <xf numFmtId="0" fontId="192" fillId="29" borderId="70" xfId="0" applyFont="1" applyFill="1" applyBorder="1"/>
    <xf numFmtId="171" fontId="192" fillId="0" borderId="70" xfId="319" applyNumberFormat="1" applyFont="1" applyFill="1" applyBorder="1"/>
    <xf numFmtId="171" fontId="187" fillId="0" borderId="40" xfId="319" applyNumberFormat="1" applyFont="1" applyFill="1" applyBorder="1"/>
    <xf numFmtId="171" fontId="192" fillId="0" borderId="43" xfId="319" applyNumberFormat="1" applyFont="1" applyFill="1" applyBorder="1"/>
    <xf numFmtId="0" fontId="32" fillId="0" borderId="0" xfId="0" applyFont="1" applyFill="1" applyAlignment="1">
      <alignment vertical="top" wrapText="1"/>
    </xf>
    <xf numFmtId="0" fontId="32" fillId="0" borderId="0" xfId="0" applyFont="1" applyAlignment="1">
      <alignment vertical="top"/>
    </xf>
    <xf numFmtId="0" fontId="32" fillId="0" borderId="0" xfId="0" applyFont="1" applyAlignment="1">
      <alignment horizontal="left" vertical="top"/>
    </xf>
    <xf numFmtId="171" fontId="187" fillId="0" borderId="41" xfId="319" applyNumberFormat="1" applyFont="1" applyFill="1" applyBorder="1"/>
    <xf numFmtId="256" fontId="187" fillId="29" borderId="44" xfId="319" applyNumberFormat="1" applyFont="1" applyFill="1" applyBorder="1"/>
    <xf numFmtId="256" fontId="187" fillId="29" borderId="42" xfId="319" applyNumberFormat="1" applyFont="1" applyFill="1" applyBorder="1"/>
    <xf numFmtId="256" fontId="187" fillId="29" borderId="38" xfId="319" applyNumberFormat="1" applyFont="1" applyFill="1" applyBorder="1"/>
    <xf numFmtId="46" fontId="187" fillId="0" borderId="0" xfId="394" quotePrefix="1" applyNumberFormat="1" applyFont="1" applyFill="1" applyBorder="1" applyAlignment="1">
      <alignment horizontal="left" wrapText="1"/>
    </xf>
    <xf numFmtId="166" fontId="178" fillId="0" borderId="0" xfId="393" applyNumberFormat="1" applyFont="1" applyFill="1"/>
    <xf numFmtId="166" fontId="187" fillId="46" borderId="73" xfId="650" applyNumberFormat="1" applyFont="1" applyFill="1" applyBorder="1" applyAlignment="1"/>
    <xf numFmtId="166" fontId="187" fillId="0" borderId="73" xfId="650" applyNumberFormat="1" applyFont="1" applyFill="1" applyBorder="1" applyAlignment="1"/>
    <xf numFmtId="166" fontId="187" fillId="0" borderId="73" xfId="650" applyNumberFormat="1" applyFont="1" applyBorder="1" applyAlignment="1"/>
    <xf numFmtId="0" fontId="25" fillId="0" borderId="0" xfId="393" applyFont="1" applyFill="1"/>
    <xf numFmtId="0" fontId="231" fillId="0" borderId="40" xfId="393" applyFont="1" applyBorder="1" applyAlignment="1">
      <alignment horizontal="left" vertical="center"/>
    </xf>
    <xf numFmtId="0" fontId="231" fillId="0" borderId="41" xfId="393" applyFont="1" applyBorder="1" applyAlignment="1">
      <alignment horizontal="left" vertical="center"/>
    </xf>
    <xf numFmtId="0" fontId="231" fillId="0" borderId="42" xfId="393" applyFont="1" applyBorder="1" applyAlignment="1">
      <alignment horizontal="left" vertical="center"/>
    </xf>
    <xf numFmtId="259" fontId="197" fillId="0" borderId="0" xfId="393" applyNumberFormat="1" applyFont="1" applyBorder="1" applyAlignment="1">
      <alignment vertical="center"/>
    </xf>
    <xf numFmtId="259" fontId="196" fillId="0" borderId="0" xfId="393" applyNumberFormat="1" applyFont="1" applyBorder="1" applyAlignment="1">
      <alignment vertical="center"/>
    </xf>
    <xf numFmtId="0" fontId="187" fillId="0" borderId="0" xfId="393" quotePrefix="1" applyFont="1" applyFill="1" applyBorder="1" applyAlignment="1">
      <alignment horizontal="left" vertical="center" wrapText="1"/>
    </xf>
    <xf numFmtId="0" fontId="187" fillId="45" borderId="0" xfId="393" quotePrefix="1" applyFont="1" applyFill="1" applyBorder="1" applyAlignment="1">
      <alignment horizontal="left" vertical="center" wrapText="1"/>
    </xf>
    <xf numFmtId="0" fontId="192" fillId="0" borderId="0" xfId="393" applyFont="1" applyFill="1" applyBorder="1" applyAlignment="1">
      <alignment horizontal="left"/>
    </xf>
    <xf numFmtId="0" fontId="187" fillId="45" borderId="0" xfId="393" quotePrefix="1" applyFont="1" applyFill="1" applyBorder="1" applyAlignment="1">
      <alignment horizontal="left" vertical="center"/>
    </xf>
    <xf numFmtId="0" fontId="192" fillId="0" borderId="40" xfId="393" applyFont="1" applyFill="1" applyBorder="1" applyAlignment="1">
      <alignment horizontal="left" vertical="center"/>
    </xf>
    <xf numFmtId="0" fontId="187" fillId="45" borderId="81" xfId="393" applyFont="1" applyFill="1" applyBorder="1" applyAlignment="1">
      <alignment horizontal="left" vertical="center"/>
    </xf>
    <xf numFmtId="166" fontId="187" fillId="46" borderId="73" xfId="396" applyNumberFormat="1" applyFont="1" applyFill="1" applyBorder="1" applyAlignment="1">
      <alignment vertical="center"/>
    </xf>
    <xf numFmtId="166" fontId="187" fillId="0" borderId="73" xfId="396" applyNumberFormat="1" applyFont="1" applyFill="1" applyBorder="1" applyAlignment="1">
      <alignment vertical="center"/>
    </xf>
    <xf numFmtId="0" fontId="187" fillId="45" borderId="44" xfId="393" applyFont="1" applyFill="1" applyBorder="1" applyAlignment="1">
      <alignment horizontal="left" vertical="center"/>
    </xf>
    <xf numFmtId="0" fontId="187" fillId="0" borderId="70" xfId="393" applyFont="1" applyFill="1" applyBorder="1" applyAlignment="1">
      <alignment horizontal="left" wrapText="1"/>
    </xf>
    <xf numFmtId="259" fontId="187" fillId="46" borderId="72" xfId="393" applyNumberFormat="1" applyFont="1" applyFill="1" applyBorder="1" applyAlignment="1"/>
    <xf numFmtId="259" fontId="187" fillId="0" borderId="72" xfId="393" applyNumberFormat="1" applyFont="1" applyFill="1" applyBorder="1" applyAlignment="1"/>
    <xf numFmtId="171" fontId="251" fillId="0" borderId="0" xfId="393" applyNumberFormat="1" applyFont="1" applyBorder="1" applyAlignment="1">
      <alignment vertical="center"/>
    </xf>
    <xf numFmtId="49" fontId="22" fillId="0" borderId="59" xfId="0" applyNumberFormat="1" applyFont="1" applyFill="1" applyBorder="1" applyAlignment="1">
      <alignment horizontal="left" vertical="center" indent="1"/>
    </xf>
    <xf numFmtId="0" fontId="32" fillId="0" borderId="0" xfId="0" applyFont="1" applyAlignment="1">
      <alignment vertical="top"/>
    </xf>
    <xf numFmtId="0" fontId="32" fillId="0" borderId="0" xfId="0" applyFont="1" applyFill="1" applyAlignment="1">
      <alignment vertical="top" wrapText="1"/>
    </xf>
    <xf numFmtId="0" fontId="32" fillId="0" borderId="0" xfId="0" applyFont="1" applyFill="1" applyAlignment="1">
      <alignment vertical="top"/>
    </xf>
    <xf numFmtId="166" fontId="198" fillId="46" borderId="73" xfId="393" applyNumberFormat="1" applyFont="1" applyFill="1" applyBorder="1" applyAlignment="1">
      <alignment vertical="center"/>
    </xf>
    <xf numFmtId="166" fontId="198" fillId="0" borderId="73" xfId="393" applyNumberFormat="1" applyFont="1" applyFill="1" applyBorder="1" applyAlignment="1">
      <alignment vertical="center"/>
    </xf>
    <xf numFmtId="258" fontId="198" fillId="0" borderId="73" xfId="393" applyNumberFormat="1" applyFont="1" applyFill="1" applyBorder="1" applyAlignment="1">
      <alignment vertical="center"/>
    </xf>
    <xf numFmtId="0" fontId="339" fillId="0" borderId="0" xfId="393" applyFont="1" applyBorder="1" applyAlignment="1">
      <alignment vertical="center"/>
    </xf>
    <xf numFmtId="0" fontId="220" fillId="0" borderId="45" xfId="393" applyFont="1" applyFill="1" applyBorder="1" applyAlignment="1" applyProtection="1">
      <alignment horizontal="left" vertical="center"/>
      <protection locked="0"/>
    </xf>
    <xf numFmtId="255" fontId="192" fillId="46" borderId="36" xfId="393" applyNumberFormat="1" applyFont="1" applyFill="1" applyBorder="1" applyAlignment="1" applyProtection="1">
      <protection locked="0"/>
    </xf>
    <xf numFmtId="255" fontId="192" fillId="0" borderId="36" xfId="393" applyNumberFormat="1" applyFont="1" applyFill="1" applyBorder="1" applyAlignment="1" applyProtection="1">
      <protection locked="0"/>
    </xf>
    <xf numFmtId="255" fontId="192" fillId="0" borderId="36" xfId="393" applyNumberFormat="1" applyFont="1" applyBorder="1" applyAlignment="1" applyProtection="1">
      <protection locked="0"/>
    </xf>
    <xf numFmtId="0" fontId="15" fillId="0" borderId="0" xfId="0" applyFont="1" applyFill="1"/>
    <xf numFmtId="255" fontId="192" fillId="0" borderId="0" xfId="393" applyNumberFormat="1" applyFont="1" applyFill="1" applyBorder="1" applyAlignment="1" applyProtection="1">
      <protection locked="0"/>
    </xf>
    <xf numFmtId="0" fontId="220" fillId="0" borderId="60" xfId="393" applyFont="1" applyFill="1" applyBorder="1" applyAlignment="1" applyProtection="1">
      <alignment horizontal="left" vertical="center" wrapText="1"/>
      <protection locked="0"/>
    </xf>
    <xf numFmtId="255" fontId="192" fillId="46" borderId="36" xfId="393" applyNumberFormat="1" applyFont="1" applyFill="1" applyBorder="1" applyAlignment="1" applyProtection="1">
      <alignment vertical="center"/>
      <protection locked="0"/>
    </xf>
    <xf numFmtId="255" fontId="192" fillId="0" borderId="36" xfId="393" applyNumberFormat="1" applyFont="1" applyFill="1" applyBorder="1" applyAlignment="1" applyProtection="1">
      <alignment vertical="center"/>
      <protection locked="0"/>
    </xf>
    <xf numFmtId="255" fontId="192" fillId="0" borderId="36" xfId="393" applyNumberFormat="1" applyFont="1" applyBorder="1" applyAlignment="1" applyProtection="1">
      <alignment vertical="center"/>
      <protection locked="0"/>
    </xf>
    <xf numFmtId="0" fontId="15" fillId="0" borderId="0" xfId="0" applyFont="1" applyFill="1" applyAlignment="1">
      <alignment vertical="center"/>
    </xf>
    <xf numFmtId="0" fontId="192" fillId="0" borderId="45" xfId="393" applyFont="1" applyFill="1" applyBorder="1" applyAlignment="1">
      <alignment horizontal="left" vertical="center"/>
    </xf>
    <xf numFmtId="259" fontId="192" fillId="46" borderId="36" xfId="393" applyNumberFormat="1" applyFont="1" applyFill="1" applyBorder="1" applyAlignment="1">
      <alignment vertical="center"/>
    </xf>
    <xf numFmtId="259" fontId="192" fillId="0" borderId="36" xfId="393" applyNumberFormat="1" applyFont="1" applyFill="1" applyBorder="1" applyAlignment="1">
      <alignment vertical="center"/>
    </xf>
    <xf numFmtId="0" fontId="25" fillId="0" borderId="0" xfId="375" applyFont="1" applyFill="1"/>
    <xf numFmtId="0" fontId="220" fillId="0" borderId="60" xfId="393" applyFont="1" applyFill="1" applyBorder="1" applyAlignment="1" applyProtection="1">
      <alignment horizontal="left" vertical="center"/>
      <protection locked="0"/>
    </xf>
    <xf numFmtId="264" fontId="340" fillId="0" borderId="0" xfId="393" applyNumberFormat="1" applyFont="1" applyFill="1" applyBorder="1" applyAlignment="1">
      <alignment vertical="center"/>
    </xf>
    <xf numFmtId="300" fontId="340" fillId="0" borderId="0" xfId="393" applyNumberFormat="1" applyFont="1" applyFill="1" applyBorder="1" applyAlignment="1">
      <alignment vertical="center"/>
    </xf>
    <xf numFmtId="166" fontId="340" fillId="0" borderId="0" xfId="393" applyNumberFormat="1" applyFont="1" applyFill="1" applyBorder="1" applyAlignment="1">
      <alignment vertical="center"/>
    </xf>
    <xf numFmtId="2" fontId="192" fillId="46" borderId="40" xfId="393" applyNumberFormat="1" applyFont="1" applyFill="1" applyBorder="1" applyAlignment="1">
      <alignment vertical="center"/>
    </xf>
    <xf numFmtId="49" fontId="192" fillId="46" borderId="37" xfId="393" applyNumberFormat="1" applyFont="1" applyFill="1" applyBorder="1" applyAlignment="1">
      <alignment horizontal="center" vertical="center"/>
    </xf>
    <xf numFmtId="49" fontId="220" fillId="46" borderId="37" xfId="393" applyNumberFormat="1" applyFont="1" applyFill="1" applyBorder="1" applyAlignment="1">
      <alignment horizontal="center" vertical="center"/>
    </xf>
    <xf numFmtId="166" fontId="187" fillId="0" borderId="73" xfId="630" applyNumberFormat="1" applyFont="1" applyBorder="1" applyAlignment="1">
      <alignment vertical="center"/>
    </xf>
    <xf numFmtId="0" fontId="189" fillId="0" borderId="0" xfId="630" applyFont="1" applyFill="1" applyBorder="1" applyAlignment="1">
      <alignment vertical="center"/>
    </xf>
    <xf numFmtId="166" fontId="187" fillId="0" borderId="72" xfId="630" applyNumberFormat="1" applyFont="1" applyBorder="1" applyAlignment="1">
      <alignment vertical="center"/>
    </xf>
    <xf numFmtId="173" fontId="187" fillId="0" borderId="0" xfId="648" applyNumberFormat="1" applyFont="1" applyFill="1" applyBorder="1" applyAlignment="1">
      <alignment horizontal="right" vertical="center"/>
    </xf>
    <xf numFmtId="275" fontId="187" fillId="46" borderId="39" xfId="630" applyNumberFormat="1" applyFont="1" applyFill="1" applyBorder="1" applyAlignment="1">
      <alignment vertical="center"/>
    </xf>
    <xf numFmtId="275" fontId="187" fillId="0" borderId="56" xfId="630" applyNumberFormat="1" applyFont="1" applyFill="1" applyBorder="1" applyAlignment="1">
      <alignment vertical="center"/>
    </xf>
    <xf numFmtId="166" fontId="187" fillId="0" borderId="56" xfId="630" applyNumberFormat="1" applyFont="1" applyFill="1" applyBorder="1" applyAlignment="1">
      <alignment vertical="center"/>
    </xf>
    <xf numFmtId="0" fontId="207" fillId="0" borderId="0" xfId="630" applyFont="1" applyFill="1" applyBorder="1" applyAlignment="1">
      <alignment vertical="center"/>
    </xf>
    <xf numFmtId="175" fontId="187" fillId="0" borderId="41" xfId="630" applyNumberFormat="1" applyFont="1" applyFill="1" applyBorder="1" applyAlignment="1">
      <alignment horizontal="right"/>
    </xf>
    <xf numFmtId="175" fontId="187" fillId="0" borderId="41" xfId="630" applyNumberFormat="1" applyFont="1" applyFill="1" applyBorder="1" applyAlignment="1">
      <alignment horizontal="right" vertical="center"/>
    </xf>
    <xf numFmtId="166" fontId="187" fillId="0" borderId="40" xfId="630" applyNumberFormat="1" applyFont="1" applyFill="1" applyBorder="1" applyAlignment="1">
      <alignment vertical="center"/>
    </xf>
    <xf numFmtId="0" fontId="187" fillId="0" borderId="0" xfId="630" applyFont="1" applyFill="1" applyBorder="1" applyAlignment="1">
      <alignment horizontal="left" vertical="center" indent="1"/>
    </xf>
    <xf numFmtId="275" fontId="187" fillId="0" borderId="41" xfId="630" applyNumberFormat="1" applyFont="1" applyFill="1" applyBorder="1" applyAlignment="1">
      <alignment vertical="center"/>
    </xf>
    <xf numFmtId="0" fontId="187" fillId="0" borderId="13" xfId="630" applyFont="1" applyFill="1" applyBorder="1" applyAlignment="1">
      <alignment horizontal="left" vertical="center"/>
    </xf>
    <xf numFmtId="275" fontId="187" fillId="0" borderId="43" xfId="630" applyNumberFormat="1" applyFont="1" applyFill="1" applyBorder="1" applyAlignment="1">
      <alignment vertical="center"/>
    </xf>
    <xf numFmtId="166" fontId="187" fillId="0" borderId="43" xfId="630" applyNumberFormat="1" applyFont="1" applyFill="1" applyBorder="1" applyAlignment="1">
      <alignment vertical="center"/>
    </xf>
    <xf numFmtId="0" fontId="334" fillId="0" borderId="0" xfId="630" applyFont="1" applyFill="1"/>
    <xf numFmtId="0" fontId="32" fillId="0" borderId="0" xfId="0" applyFont="1" applyAlignment="1">
      <alignment horizontal="left" vertical="top"/>
    </xf>
    <xf numFmtId="174" fontId="190" fillId="29" borderId="38" xfId="395" applyNumberFormat="1" applyFont="1" applyFill="1" applyBorder="1" applyAlignment="1"/>
    <xf numFmtId="174" fontId="190" fillId="46" borderId="37" xfId="395" applyNumberFormat="1" applyFont="1" applyFill="1" applyBorder="1" applyAlignment="1"/>
    <xf numFmtId="171" fontId="190" fillId="0" borderId="38" xfId="395" applyNumberFormat="1" applyFont="1" applyFill="1" applyBorder="1" applyAlignment="1"/>
    <xf numFmtId="0" fontId="187" fillId="29" borderId="83" xfId="0" applyFont="1" applyFill="1" applyBorder="1"/>
    <xf numFmtId="173" fontId="187" fillId="0" borderId="42" xfId="393" applyNumberFormat="1" applyFont="1" applyFill="1" applyBorder="1" applyAlignment="1">
      <alignment horizontal="right" vertical="center"/>
    </xf>
    <xf numFmtId="171" fontId="187" fillId="29" borderId="70" xfId="319" applyNumberFormat="1" applyFont="1" applyFill="1" applyBorder="1"/>
    <xf numFmtId="171" fontId="187" fillId="29" borderId="43" xfId="319" applyNumberFormat="1" applyFont="1" applyFill="1" applyBorder="1"/>
    <xf numFmtId="171" fontId="187" fillId="29" borderId="83" xfId="319" applyNumberFormat="1" applyFont="1" applyFill="1" applyBorder="1"/>
    <xf numFmtId="0" fontId="341" fillId="0" borderId="0" xfId="1335" applyFont="1"/>
    <xf numFmtId="0" fontId="341" fillId="0" borderId="0" xfId="1335" applyFont="1" applyBorder="1"/>
    <xf numFmtId="0" fontId="342" fillId="0" borderId="0" xfId="1335" applyFont="1" applyBorder="1"/>
    <xf numFmtId="0" fontId="343" fillId="0" borderId="85" xfId="1335" applyFont="1" applyBorder="1"/>
    <xf numFmtId="0" fontId="343" fillId="0" borderId="85" xfId="1335" applyFont="1" applyBorder="1" applyAlignment="1">
      <alignment wrapText="1"/>
    </xf>
    <xf numFmtId="0" fontId="203" fillId="0" borderId="85" xfId="1335" applyFont="1" applyBorder="1"/>
    <xf numFmtId="0" fontId="345" fillId="0" borderId="85" xfId="1335" applyFont="1" applyBorder="1"/>
    <xf numFmtId="0" fontId="347" fillId="0" borderId="0" xfId="1335" applyFont="1" applyBorder="1" applyAlignment="1">
      <alignment horizontal="center"/>
    </xf>
    <xf numFmtId="0" fontId="350" fillId="0" borderId="0" xfId="1335" applyFont="1" applyBorder="1" applyAlignment="1">
      <alignment horizontal="left" vertical="center" wrapText="1"/>
    </xf>
    <xf numFmtId="0" fontId="343" fillId="0" borderId="0" xfId="1335" applyFont="1" applyAlignment="1"/>
    <xf numFmtId="0" fontId="351" fillId="0" borderId="0" xfId="0" applyFont="1" applyAlignment="1"/>
    <xf numFmtId="0" fontId="352" fillId="0" borderId="0" xfId="0" applyFont="1" applyAlignment="1"/>
    <xf numFmtId="0" fontId="351" fillId="0" borderId="0" xfId="0" applyFont="1" applyAlignment="1">
      <alignment wrapText="1"/>
    </xf>
    <xf numFmtId="0" fontId="350" fillId="0" borderId="0" xfId="1335" applyFont="1" applyBorder="1" applyAlignment="1">
      <alignment vertical="center"/>
    </xf>
    <xf numFmtId="0" fontId="351" fillId="0" borderId="0" xfId="0" applyFont="1" applyAlignment="1">
      <alignment horizontal="right" wrapText="1"/>
    </xf>
    <xf numFmtId="0" fontId="353" fillId="0" borderId="0" xfId="1335" applyFont="1" applyBorder="1" applyAlignment="1">
      <alignment vertical="center" wrapText="1"/>
    </xf>
    <xf numFmtId="0" fontId="192" fillId="0" borderId="86" xfId="0" applyFont="1" applyFill="1" applyBorder="1"/>
    <xf numFmtId="171" fontId="192" fillId="0" borderId="86" xfId="319" applyNumberFormat="1" applyFont="1" applyFill="1" applyBorder="1"/>
    <xf numFmtId="171" fontId="182" fillId="0" borderId="0" xfId="0" applyNumberFormat="1" applyFont="1" applyFill="1" applyBorder="1"/>
    <xf numFmtId="0" fontId="182" fillId="0" borderId="0" xfId="0" applyFont="1" applyFill="1" applyBorder="1"/>
    <xf numFmtId="0" fontId="349" fillId="0" borderId="0" xfId="1335" applyFont="1" applyFill="1" applyBorder="1" applyAlignment="1"/>
    <xf numFmtId="0" fontId="348" fillId="0" borderId="0" xfId="1335" applyFont="1" applyFill="1" applyBorder="1" applyAlignment="1"/>
    <xf numFmtId="0" fontId="345" fillId="0" borderId="84" xfId="1335" applyFont="1" applyFill="1" applyBorder="1" applyAlignment="1">
      <alignment horizontal="center"/>
    </xf>
    <xf numFmtId="0" fontId="343" fillId="0" borderId="84" xfId="1335" applyFont="1" applyFill="1" applyBorder="1" applyAlignment="1">
      <alignment horizontal="left"/>
    </xf>
    <xf numFmtId="0" fontId="343" fillId="0" borderId="84" xfId="1335" applyFont="1" applyFill="1" applyBorder="1" applyAlignment="1"/>
    <xf numFmtId="0" fontId="203" fillId="0" borderId="84" xfId="1335" applyFont="1" applyFill="1" applyBorder="1" applyAlignment="1"/>
    <xf numFmtId="3" fontId="343" fillId="0" borderId="84" xfId="1335" applyNumberFormat="1" applyFont="1" applyFill="1" applyBorder="1" applyAlignment="1">
      <alignment horizontal="left"/>
    </xf>
    <xf numFmtId="0" fontId="343" fillId="0" borderId="84" xfId="1335" applyFont="1" applyFill="1" applyBorder="1" applyAlignment="1">
      <alignment wrapText="1"/>
    </xf>
    <xf numFmtId="301" fontId="343" fillId="0" borderId="84" xfId="1335" applyNumberFormat="1" applyFont="1" applyFill="1" applyBorder="1" applyAlignment="1">
      <alignment horizontal="left"/>
    </xf>
    <xf numFmtId="15" fontId="343" fillId="0" borderId="84" xfId="1335" applyNumberFormat="1" applyFont="1" applyFill="1" applyBorder="1" applyAlignment="1"/>
    <xf numFmtId="0" fontId="343" fillId="0" borderId="84" xfId="1335" applyFont="1" applyFill="1" applyBorder="1" applyAlignment="1">
      <alignment horizontal="left" wrapText="1"/>
    </xf>
    <xf numFmtId="14" fontId="343" fillId="0" borderId="84" xfId="1335" applyNumberFormat="1" applyFont="1" applyFill="1" applyBorder="1" applyAlignment="1">
      <alignment horizontal="left" wrapText="1"/>
    </xf>
    <xf numFmtId="15" fontId="343" fillId="0" borderId="84" xfId="1335" applyNumberFormat="1" applyFont="1" applyFill="1" applyBorder="1" applyAlignment="1">
      <alignment horizontal="left" wrapText="1"/>
    </xf>
    <xf numFmtId="0" fontId="203" fillId="0" borderId="84" xfId="1335" applyFont="1" applyFill="1" applyBorder="1" applyAlignment="1">
      <alignment horizontal="left" wrapText="1"/>
    </xf>
    <xf numFmtId="17" fontId="343" fillId="0" borderId="84" xfId="1335" quotePrefix="1" applyNumberFormat="1" applyFont="1" applyFill="1" applyBorder="1" applyAlignment="1">
      <alignment horizontal="left"/>
    </xf>
    <xf numFmtId="0" fontId="203" fillId="0" borderId="84" xfId="1335" applyFont="1" applyFill="1" applyBorder="1" applyAlignment="1">
      <alignment horizontal="left"/>
    </xf>
    <xf numFmtId="10" fontId="343" fillId="0" borderId="84" xfId="1335" applyNumberFormat="1" applyFont="1" applyFill="1" applyBorder="1" applyAlignment="1">
      <alignment horizontal="left" wrapText="1"/>
    </xf>
    <xf numFmtId="9" fontId="343" fillId="0" borderId="84" xfId="1335" applyNumberFormat="1" applyFont="1" applyFill="1" applyBorder="1" applyAlignment="1">
      <alignment horizontal="left" wrapText="1"/>
    </xf>
    <xf numFmtId="10" fontId="343" fillId="0" borderId="84" xfId="1335" applyNumberFormat="1" applyFont="1" applyFill="1" applyBorder="1" applyAlignment="1">
      <alignment horizontal="left"/>
    </xf>
    <xf numFmtId="0" fontId="341" fillId="0" borderId="0" xfId="1335" applyFont="1" applyFill="1"/>
    <xf numFmtId="0" fontId="354" fillId="0" borderId="0" xfId="1335" applyFont="1" applyBorder="1" applyAlignment="1">
      <alignment vertical="center"/>
    </xf>
    <xf numFmtId="0" fontId="355" fillId="0" borderId="0" xfId="1335" applyFont="1" applyAlignment="1">
      <alignment vertical="center"/>
    </xf>
    <xf numFmtId="2" fontId="202" fillId="0" borderId="0" xfId="393" applyNumberFormat="1" applyFont="1" applyFill="1" applyBorder="1" applyAlignment="1">
      <alignment horizontal="left" vertical="center"/>
    </xf>
    <xf numFmtId="258" fontId="202" fillId="0" borderId="0" xfId="393" applyNumberFormat="1" applyFont="1" applyFill="1" applyBorder="1" applyAlignment="1">
      <alignment vertical="center"/>
    </xf>
    <xf numFmtId="0" fontId="203" fillId="0" borderId="0" xfId="393" applyFont="1" applyFill="1" applyBorder="1" applyAlignment="1">
      <alignment vertical="center"/>
    </xf>
    <xf numFmtId="166" fontId="202" fillId="46" borderId="0" xfId="393" applyNumberFormat="1" applyFont="1" applyFill="1" applyBorder="1" applyAlignment="1">
      <alignment vertical="center"/>
    </xf>
    <xf numFmtId="37" fontId="187" fillId="46" borderId="74" xfId="393" applyNumberFormat="1" applyFont="1" applyFill="1" applyBorder="1" applyAlignment="1">
      <alignment horizontal="left" vertical="center"/>
    </xf>
    <xf numFmtId="0" fontId="204" fillId="0" borderId="0" xfId="393" applyFont="1" applyAlignment="1">
      <alignment horizontal="center"/>
    </xf>
    <xf numFmtId="0" fontId="25" fillId="0" borderId="0" xfId="644" applyFont="1" applyAlignment="1">
      <alignment horizontal="left" vertical="center"/>
    </xf>
    <xf numFmtId="0" fontId="228" fillId="0" borderId="14" xfId="0" applyFont="1" applyBorder="1" applyAlignment="1">
      <alignment horizontal="left" vertical="center" wrapText="1"/>
    </xf>
    <xf numFmtId="0" fontId="228" fillId="0" borderId="13" xfId="0" applyFont="1" applyBorder="1" applyAlignment="1">
      <alignment horizontal="left" vertical="center" wrapText="1"/>
    </xf>
    <xf numFmtId="0" fontId="228" fillId="0" borderId="14" xfId="0" applyFont="1" applyFill="1" applyBorder="1" applyAlignment="1">
      <alignment horizontal="left" vertical="center" wrapText="1"/>
    </xf>
    <xf numFmtId="0" fontId="228" fillId="0" borderId="13" xfId="0" applyFont="1" applyFill="1" applyBorder="1" applyAlignment="1">
      <alignment horizontal="left" vertical="center" wrapText="1"/>
    </xf>
    <xf numFmtId="0" fontId="32" fillId="0" borderId="0" xfId="0" applyFont="1" applyFill="1" applyAlignment="1">
      <alignment horizontal="left" vertical="top" wrapText="1"/>
    </xf>
    <xf numFmtId="0" fontId="32" fillId="0" borderId="0" xfId="0" applyFont="1" applyAlignment="1">
      <alignment horizontal="left" vertical="top" wrapText="1"/>
    </xf>
    <xf numFmtId="0" fontId="182" fillId="0" borderId="0" xfId="393" applyFont="1" applyBorder="1" applyAlignment="1" applyProtection="1">
      <alignment horizontal="left"/>
      <protection locked="0"/>
    </xf>
    <xf numFmtId="0" fontId="179" fillId="0" borderId="0" xfId="0" applyFont="1" applyBorder="1" applyAlignment="1">
      <alignment horizontal="left"/>
    </xf>
    <xf numFmtId="0" fontId="32" fillId="0" borderId="0" xfId="0" applyFont="1" applyAlignment="1">
      <alignment vertical="top"/>
    </xf>
    <xf numFmtId="0" fontId="187" fillId="0" borderId="44" xfId="0" applyFont="1" applyFill="1" applyBorder="1" applyAlignment="1">
      <alignment horizontal="left" wrapText="1"/>
    </xf>
    <xf numFmtId="0" fontId="187" fillId="0" borderId="42" xfId="0" applyFont="1" applyFill="1" applyBorder="1" applyAlignment="1">
      <alignment horizontal="left" wrapText="1"/>
    </xf>
    <xf numFmtId="0" fontId="187" fillId="0" borderId="13" xfId="0" applyFont="1" applyFill="1" applyBorder="1" applyAlignment="1">
      <alignment horizontal="left" wrapText="1"/>
    </xf>
    <xf numFmtId="0" fontId="187" fillId="0" borderId="43" xfId="0" applyFont="1" applyFill="1" applyBorder="1" applyAlignment="1">
      <alignment horizontal="left" wrapText="1"/>
    </xf>
    <xf numFmtId="0" fontId="32" fillId="0" borderId="0" xfId="0" applyFont="1" applyFill="1" applyBorder="1" applyAlignment="1">
      <alignment horizontal="left" vertical="top" wrapText="1"/>
    </xf>
    <xf numFmtId="0" fontId="187" fillId="0" borderId="81" xfId="393" applyFont="1" applyBorder="1" applyAlignment="1" applyProtection="1">
      <alignment horizontal="left" wrapText="1"/>
      <protection locked="0"/>
    </xf>
    <xf numFmtId="0" fontId="187" fillId="0" borderId="40" xfId="393" applyFont="1" applyBorder="1" applyAlignment="1" applyProtection="1">
      <alignment horizontal="left" wrapText="1"/>
      <protection locked="0"/>
    </xf>
    <xf numFmtId="0" fontId="187" fillId="0" borderId="70" xfId="0" applyFont="1" applyFill="1" applyBorder="1" applyAlignment="1">
      <alignment horizontal="left" wrapText="1"/>
    </xf>
    <xf numFmtId="0" fontId="32" fillId="0" borderId="0" xfId="0" applyFont="1" applyAlignment="1">
      <alignment horizontal="left" vertical="top"/>
    </xf>
    <xf numFmtId="0" fontId="242" fillId="0" borderId="0" xfId="631" applyFont="1" applyFill="1" applyAlignment="1">
      <alignment horizontal="left" vertical="center" wrapText="1" readingOrder="1"/>
    </xf>
    <xf numFmtId="0" fontId="32" fillId="0" borderId="0" xfId="0" applyFont="1" applyFill="1" applyAlignment="1">
      <alignment horizontal="left" vertical="top"/>
    </xf>
    <xf numFmtId="0" fontId="227" fillId="0" borderId="0" xfId="393" applyFont="1" applyFill="1" applyAlignment="1">
      <alignment horizontal="left" vertical="top" wrapText="1"/>
    </xf>
    <xf numFmtId="0" fontId="32" fillId="0" borderId="0" xfId="0" applyFont="1" applyFill="1" applyAlignment="1">
      <alignment vertical="top" wrapText="1"/>
    </xf>
    <xf numFmtId="0" fontId="32" fillId="0" borderId="0" xfId="0" applyFont="1" applyFill="1" applyAlignment="1">
      <alignment vertical="top"/>
    </xf>
    <xf numFmtId="0" fontId="32" fillId="0" borderId="0" xfId="393" applyFont="1" applyAlignment="1">
      <alignment horizontal="left" vertical="top" wrapText="1"/>
    </xf>
    <xf numFmtId="0" fontId="32" fillId="0" borderId="0" xfId="393" applyFont="1" applyAlignment="1">
      <alignment vertical="top" wrapText="1"/>
    </xf>
    <xf numFmtId="0" fontId="32" fillId="0" borderId="0" xfId="0" applyFont="1" applyAlignment="1">
      <alignment vertical="top" wrapText="1"/>
    </xf>
    <xf numFmtId="0" fontId="227" fillId="0" borderId="0" xfId="393" applyFont="1" applyFill="1" applyAlignment="1">
      <alignment vertical="top" wrapText="1"/>
    </xf>
    <xf numFmtId="175" fontId="187" fillId="0" borderId="46" xfId="393" applyNumberFormat="1" applyFont="1" applyFill="1" applyBorder="1" applyAlignment="1">
      <alignment horizontal="center"/>
    </xf>
    <xf numFmtId="175" fontId="187" fillId="0" borderId="45" xfId="393" applyNumberFormat="1" applyFont="1" applyFill="1" applyBorder="1" applyAlignment="1">
      <alignment horizontal="center"/>
    </xf>
    <xf numFmtId="175" fontId="187" fillId="0" borderId="40" xfId="393" applyNumberFormat="1" applyFont="1" applyFill="1" applyBorder="1" applyAlignment="1">
      <alignment horizontal="center"/>
    </xf>
    <xf numFmtId="0" fontId="189" fillId="0" borderId="46" xfId="390" applyFont="1" applyBorder="1" applyAlignment="1">
      <alignment horizontal="center" vertical="center"/>
    </xf>
    <xf numFmtId="0" fontId="189" fillId="0" borderId="45" xfId="390" applyFont="1" applyBorder="1" applyAlignment="1">
      <alignment horizontal="center" vertical="center"/>
    </xf>
    <xf numFmtId="0" fontId="189" fillId="0" borderId="40" xfId="390" applyFont="1" applyBorder="1" applyAlignment="1">
      <alignment horizontal="center" vertical="center"/>
    </xf>
    <xf numFmtId="49" fontId="25" fillId="0" borderId="0" xfId="390" applyNumberFormat="1" applyFont="1" applyAlignment="1" applyProtection="1">
      <alignment horizontal="center"/>
      <protection locked="0"/>
    </xf>
    <xf numFmtId="175" fontId="187" fillId="0" borderId="47" xfId="393" applyNumberFormat="1" applyFont="1" applyFill="1" applyBorder="1" applyAlignment="1">
      <alignment horizontal="center"/>
    </xf>
    <xf numFmtId="175" fontId="187" fillId="0" borderId="0" xfId="393" applyNumberFormat="1" applyFont="1" applyFill="1" applyBorder="1" applyAlignment="1">
      <alignment horizontal="center"/>
    </xf>
    <xf numFmtId="175" fontId="187" fillId="0" borderId="41" xfId="393" applyNumberFormat="1" applyFont="1" applyFill="1" applyBorder="1" applyAlignment="1">
      <alignment horizontal="center"/>
    </xf>
    <xf numFmtId="175" fontId="187" fillId="0" borderId="48" xfId="393" applyNumberFormat="1" applyFont="1" applyFill="1" applyBorder="1" applyAlignment="1">
      <alignment horizontal="center"/>
    </xf>
    <xf numFmtId="175" fontId="187" fillId="0" borderId="44" xfId="393" applyNumberFormat="1" applyFont="1" applyFill="1" applyBorder="1" applyAlignment="1">
      <alignment horizontal="center"/>
    </xf>
    <xf numFmtId="175" fontId="187" fillId="0" borderId="42" xfId="393" applyNumberFormat="1" applyFont="1" applyFill="1" applyBorder="1" applyAlignment="1">
      <alignment horizontal="center"/>
    </xf>
    <xf numFmtId="0" fontId="32" fillId="0" borderId="0" xfId="644" applyFont="1" applyAlignment="1">
      <alignment horizontal="left" vertical="top" wrapText="1"/>
    </xf>
    <xf numFmtId="0" fontId="283" fillId="0" borderId="0" xfId="393" applyFont="1" applyFill="1" applyAlignment="1">
      <alignment horizontal="left" vertical="center" wrapText="1"/>
    </xf>
    <xf numFmtId="0" fontId="32" fillId="0" borderId="0" xfId="631" applyFont="1" applyFill="1" applyAlignment="1">
      <alignment horizontal="left" vertical="top" wrapText="1"/>
    </xf>
    <xf numFmtId="0" fontId="235" fillId="0" borderId="0" xfId="393" applyFont="1" applyBorder="1" applyAlignment="1">
      <alignment horizontal="left" wrapText="1"/>
    </xf>
    <xf numFmtId="0" fontId="334" fillId="0" borderId="0" xfId="393" applyFont="1" applyFill="1" applyAlignment="1">
      <alignment vertical="top" wrapText="1"/>
    </xf>
    <xf numFmtId="0" fontId="178" fillId="0" borderId="0" xfId="393" applyFont="1" applyFill="1" applyAlignment="1">
      <alignment horizontal="left" vertical="top" wrapText="1"/>
    </xf>
    <xf numFmtId="0" fontId="32" fillId="0" borderId="0" xfId="631" applyFont="1" applyAlignment="1">
      <alignment horizontal="left" vertical="top" wrapText="1"/>
    </xf>
    <xf numFmtId="0" fontId="32" fillId="0" borderId="0" xfId="393" applyFont="1" applyFill="1" applyAlignment="1">
      <alignment horizontal="left" vertical="top" wrapText="1"/>
    </xf>
    <xf numFmtId="259" fontId="32" fillId="0" borderId="47" xfId="392" applyNumberFormat="1" applyFont="1" applyFill="1" applyBorder="1" applyAlignment="1" applyProtection="1">
      <alignment horizontal="center"/>
      <protection locked="0"/>
    </xf>
    <xf numFmtId="259" fontId="32" fillId="0" borderId="41" xfId="392" applyNumberFormat="1" applyFont="1" applyFill="1" applyBorder="1" applyAlignment="1" applyProtection="1">
      <alignment horizontal="center"/>
      <protection locked="0"/>
    </xf>
    <xf numFmtId="0" fontId="32" fillId="0" borderId="47" xfId="392" applyNumberFormat="1" applyFont="1" applyFill="1" applyBorder="1" applyAlignment="1" applyProtection="1">
      <alignment horizontal="center"/>
      <protection locked="0"/>
    </xf>
    <xf numFmtId="0" fontId="32" fillId="0" borderId="41" xfId="392" applyNumberFormat="1" applyFont="1" applyFill="1" applyBorder="1" applyAlignment="1" applyProtection="1">
      <alignment horizontal="center"/>
      <protection locked="0"/>
    </xf>
    <xf numFmtId="259" fontId="32" fillId="0" borderId="48" xfId="392" applyNumberFormat="1" applyFont="1" applyFill="1" applyBorder="1" applyAlignment="1" applyProtection="1">
      <alignment horizontal="center"/>
      <protection locked="0"/>
    </xf>
    <xf numFmtId="259" fontId="32" fillId="0" borderId="42" xfId="392" applyNumberFormat="1" applyFont="1" applyFill="1" applyBorder="1" applyAlignment="1" applyProtection="1">
      <alignment horizontal="center"/>
      <protection locked="0"/>
    </xf>
    <xf numFmtId="169" fontId="32" fillId="0" borderId="48" xfId="392" applyNumberFormat="1" applyFont="1" applyFill="1" applyBorder="1" applyAlignment="1" applyProtection="1">
      <alignment horizontal="center"/>
      <protection locked="0"/>
    </xf>
    <xf numFmtId="169" fontId="32" fillId="0" borderId="42" xfId="392" applyNumberFormat="1" applyFont="1" applyFill="1" applyBorder="1" applyAlignment="1" applyProtection="1">
      <alignment horizontal="center"/>
      <protection locked="0"/>
    </xf>
    <xf numFmtId="0" fontId="32" fillId="0" borderId="48" xfId="392" applyNumberFormat="1" applyFont="1" applyFill="1" applyBorder="1" applyAlignment="1" applyProtection="1">
      <alignment horizontal="center"/>
      <protection locked="0"/>
    </xf>
    <xf numFmtId="0" fontId="32" fillId="0" borderId="42" xfId="392" applyNumberFormat="1" applyFont="1" applyFill="1" applyBorder="1" applyAlignment="1" applyProtection="1">
      <alignment horizontal="center"/>
      <protection locked="0"/>
    </xf>
    <xf numFmtId="0" fontId="188" fillId="0" borderId="41" xfId="393" applyFont="1" applyBorder="1" applyAlignment="1">
      <alignment horizontal="left"/>
    </xf>
    <xf numFmtId="0" fontId="188" fillId="0" borderId="42" xfId="393" applyFont="1" applyBorder="1" applyAlignment="1">
      <alignment horizontal="left"/>
    </xf>
    <xf numFmtId="49" fontId="32" fillId="0" borderId="14" xfId="392" applyNumberFormat="1" applyFont="1" applyFill="1" applyBorder="1" applyAlignment="1" applyProtection="1">
      <alignment horizontal="center" vertical="center" wrapText="1"/>
      <protection locked="0"/>
    </xf>
    <xf numFmtId="49" fontId="32" fillId="0" borderId="13" xfId="392" applyNumberFormat="1" applyFont="1" applyFill="1" applyBorder="1" applyAlignment="1" applyProtection="1">
      <alignment horizontal="center" vertical="center" wrapText="1"/>
      <protection locked="0"/>
    </xf>
    <xf numFmtId="49" fontId="32" fillId="0" borderId="43" xfId="392" applyNumberFormat="1" applyFont="1" applyFill="1" applyBorder="1" applyAlignment="1" applyProtection="1">
      <alignment horizontal="center" vertical="center" wrapText="1"/>
      <protection locked="0"/>
    </xf>
    <xf numFmtId="49" fontId="32" fillId="0" borderId="14" xfId="392" applyNumberFormat="1" applyFont="1" applyFill="1" applyBorder="1" applyAlignment="1" applyProtection="1">
      <alignment horizontal="center" vertical="center"/>
      <protection locked="0"/>
    </xf>
    <xf numFmtId="49" fontId="32" fillId="0" borderId="43" xfId="392" applyNumberFormat="1" applyFont="1" applyFill="1" applyBorder="1" applyAlignment="1" applyProtection="1">
      <alignment horizontal="center" vertical="center"/>
      <protection locked="0"/>
    </xf>
    <xf numFmtId="49" fontId="32" fillId="0" borderId="48" xfId="392" applyNumberFormat="1" applyFont="1" applyFill="1" applyBorder="1" applyAlignment="1" applyProtection="1">
      <alignment horizontal="center" vertical="center"/>
      <protection locked="0"/>
    </xf>
    <xf numFmtId="49" fontId="32" fillId="0" borderId="42" xfId="392" applyNumberFormat="1" applyFont="1" applyFill="1" applyBorder="1" applyAlignment="1" applyProtection="1">
      <alignment horizontal="center" vertical="center"/>
      <protection locked="0"/>
    </xf>
    <xf numFmtId="259" fontId="32" fillId="0" borderId="46" xfId="392" applyNumberFormat="1" applyFont="1" applyFill="1" applyBorder="1" applyAlignment="1" applyProtection="1">
      <alignment horizontal="center"/>
      <protection locked="0"/>
    </xf>
    <xf numFmtId="259" fontId="32" fillId="0" borderId="40" xfId="392" applyNumberFormat="1" applyFont="1" applyFill="1" applyBorder="1" applyAlignment="1" applyProtection="1">
      <alignment horizontal="center"/>
      <protection locked="0"/>
    </xf>
    <xf numFmtId="0" fontId="32" fillId="0" borderId="46" xfId="392" applyNumberFormat="1" applyFont="1" applyFill="1" applyBorder="1" applyAlignment="1" applyProtection="1">
      <alignment horizontal="center"/>
      <protection locked="0"/>
    </xf>
    <xf numFmtId="0" fontId="32" fillId="0" borderId="40" xfId="392" applyNumberFormat="1" applyFont="1" applyFill="1" applyBorder="1" applyAlignment="1" applyProtection="1">
      <alignment horizontal="center"/>
      <protection locked="0"/>
    </xf>
    <xf numFmtId="0" fontId="187" fillId="0" borderId="14" xfId="394" applyFont="1" applyFill="1" applyBorder="1" applyAlignment="1">
      <alignment horizontal="left" vertical="center"/>
    </xf>
    <xf numFmtId="0" fontId="187" fillId="0" borderId="13" xfId="394" applyFont="1" applyFill="1" applyBorder="1" applyAlignment="1">
      <alignment horizontal="left" vertical="center"/>
    </xf>
    <xf numFmtId="0" fontId="187" fillId="0" borderId="43" xfId="394" applyFont="1" applyFill="1" applyBorder="1" applyAlignment="1">
      <alignment horizontal="left" vertical="center"/>
    </xf>
    <xf numFmtId="260" fontId="187" fillId="0" borderId="71" xfId="630" applyNumberFormat="1" applyFont="1" applyFill="1" applyBorder="1" applyAlignment="1">
      <alignment vertical="center"/>
    </xf>
    <xf numFmtId="260" fontId="187" fillId="0" borderId="43" xfId="630" applyNumberFormat="1" applyFont="1" applyFill="1" applyBorder="1" applyAlignment="1">
      <alignment vertical="center"/>
    </xf>
    <xf numFmtId="260" fontId="187" fillId="0" borderId="71" xfId="630" applyNumberFormat="1" applyFont="1" applyFill="1" applyBorder="1" applyAlignment="1">
      <alignment horizontal="right" vertical="center"/>
    </xf>
    <xf numFmtId="260" fontId="187" fillId="0" borderId="43" xfId="630" applyNumberFormat="1" applyFont="1" applyFill="1" applyBorder="1" applyAlignment="1">
      <alignment horizontal="right" vertical="center"/>
    </xf>
    <xf numFmtId="260" fontId="192" fillId="0" borderId="46" xfId="630" applyNumberFormat="1" applyFont="1" applyFill="1" applyBorder="1" applyAlignment="1">
      <alignment vertical="center"/>
    </xf>
    <xf numFmtId="260" fontId="192" fillId="0" borderId="40" xfId="630" applyNumberFormat="1" applyFont="1" applyFill="1" applyBorder="1" applyAlignment="1">
      <alignment vertical="center"/>
    </xf>
    <xf numFmtId="260" fontId="187" fillId="0" borderId="46" xfId="630" applyNumberFormat="1" applyFont="1" applyFill="1" applyBorder="1" applyAlignment="1">
      <alignment horizontal="right"/>
    </xf>
    <xf numFmtId="260" fontId="187" fillId="0" borderId="40" xfId="630" applyNumberFormat="1" applyFont="1" applyFill="1" applyBorder="1" applyAlignment="1">
      <alignment horizontal="right"/>
    </xf>
    <xf numFmtId="0" fontId="187" fillId="0" borderId="47" xfId="394" applyFont="1" applyFill="1" applyBorder="1" applyAlignment="1">
      <alignment horizontal="left" vertical="center"/>
    </xf>
    <xf numFmtId="0" fontId="187" fillId="0" borderId="0" xfId="394" applyFont="1" applyFill="1" applyBorder="1" applyAlignment="1">
      <alignment horizontal="left" vertical="center"/>
    </xf>
    <xf numFmtId="0" fontId="187" fillId="0" borderId="41" xfId="394" applyFont="1" applyFill="1" applyBorder="1" applyAlignment="1">
      <alignment horizontal="left" vertical="center"/>
    </xf>
    <xf numFmtId="260" fontId="187" fillId="0" borderId="48" xfId="630" applyNumberFormat="1" applyFont="1" applyFill="1" applyBorder="1" applyAlignment="1">
      <alignment vertical="center"/>
    </xf>
    <xf numFmtId="260" fontId="187" fillId="0" borderId="42" xfId="630" applyNumberFormat="1" applyFont="1" applyFill="1" applyBorder="1" applyAlignment="1">
      <alignment vertical="center"/>
    </xf>
    <xf numFmtId="260" fontId="187" fillId="0" borderId="48" xfId="630" applyNumberFormat="1" applyFont="1" applyFill="1" applyBorder="1" applyAlignment="1">
      <alignment horizontal="right" vertical="center"/>
    </xf>
    <xf numFmtId="260" fontId="187" fillId="0" borderId="42" xfId="630" applyNumberFormat="1" applyFont="1" applyFill="1" applyBorder="1" applyAlignment="1">
      <alignment horizontal="right" vertical="center"/>
    </xf>
    <xf numFmtId="0" fontId="192" fillId="0" borderId="47" xfId="394" applyFont="1" applyFill="1" applyBorder="1" applyAlignment="1">
      <alignment horizontal="left" vertical="center" indent="1"/>
    </xf>
    <xf numFmtId="0" fontId="192" fillId="0" borderId="0" xfId="394" applyFont="1" applyFill="1" applyBorder="1" applyAlignment="1">
      <alignment horizontal="left" vertical="center" indent="1"/>
    </xf>
    <xf numFmtId="0" fontId="192" fillId="0" borderId="41" xfId="394" applyFont="1" applyFill="1" applyBorder="1" applyAlignment="1">
      <alignment horizontal="left" vertical="center" indent="1"/>
    </xf>
    <xf numFmtId="0" fontId="232" fillId="0" borderId="0" xfId="0" applyFont="1" applyAlignment="1">
      <alignment horizontal="left" vertical="top" wrapText="1"/>
    </xf>
    <xf numFmtId="260" fontId="192" fillId="0" borderId="71" xfId="630" applyNumberFormat="1" applyFont="1" applyFill="1" applyBorder="1" applyAlignment="1">
      <alignment vertical="center"/>
    </xf>
    <xf numFmtId="260" fontId="192" fillId="0" borderId="43" xfId="630" applyNumberFormat="1" applyFont="1" applyFill="1" applyBorder="1" applyAlignment="1">
      <alignment vertical="center"/>
    </xf>
    <xf numFmtId="46" fontId="187" fillId="0" borderId="40" xfId="394" quotePrefix="1" applyNumberFormat="1" applyFont="1" applyFill="1" applyBorder="1" applyAlignment="1">
      <alignment horizontal="center" vertical="center" wrapText="1"/>
    </xf>
    <xf numFmtId="46" fontId="187" fillId="0" borderId="41" xfId="394" quotePrefix="1" applyNumberFormat="1" applyFont="1" applyFill="1" applyBorder="1" applyAlignment="1">
      <alignment horizontal="center" vertical="center" wrapText="1"/>
    </xf>
    <xf numFmtId="46" fontId="187" fillId="0" borderId="42" xfId="394" quotePrefix="1" applyNumberFormat="1" applyFont="1" applyFill="1" applyBorder="1" applyAlignment="1">
      <alignment horizontal="center" vertical="center" wrapText="1"/>
    </xf>
    <xf numFmtId="0" fontId="187" fillId="0" borderId="46" xfId="394" applyFont="1" applyFill="1" applyBorder="1" applyAlignment="1">
      <alignment horizontal="left" vertical="center"/>
    </xf>
    <xf numFmtId="0" fontId="187" fillId="0" borderId="53" xfId="394" applyFont="1" applyFill="1" applyBorder="1" applyAlignment="1">
      <alignment horizontal="left" vertical="center"/>
    </xf>
    <xf numFmtId="0" fontId="187" fillId="0" borderId="40" xfId="394" applyFont="1" applyFill="1" applyBorder="1" applyAlignment="1">
      <alignment horizontal="left" vertical="center"/>
    </xf>
    <xf numFmtId="260" fontId="187" fillId="0" borderId="46" xfId="630" applyNumberFormat="1" applyFont="1" applyFill="1" applyBorder="1" applyAlignment="1">
      <alignment vertical="center"/>
    </xf>
    <xf numFmtId="260" fontId="187" fillId="0" borderId="40" xfId="630" applyNumberFormat="1" applyFont="1" applyFill="1" applyBorder="1" applyAlignment="1">
      <alignment vertical="center"/>
    </xf>
    <xf numFmtId="49" fontId="187" fillId="0" borderId="14" xfId="394" applyNumberFormat="1" applyFont="1" applyFill="1" applyBorder="1" applyAlignment="1">
      <alignment horizontal="right" vertical="center"/>
    </xf>
    <xf numFmtId="49" fontId="187" fillId="0" borderId="43" xfId="394" applyNumberFormat="1" applyFont="1" applyFill="1" applyBorder="1" applyAlignment="1">
      <alignment horizontal="right" vertical="center"/>
    </xf>
    <xf numFmtId="260" fontId="187" fillId="0" borderId="70" xfId="630" applyNumberFormat="1" applyFont="1" applyFill="1" applyBorder="1" applyAlignment="1">
      <alignment horizontal="right"/>
    </xf>
    <xf numFmtId="260" fontId="192" fillId="0" borderId="46" xfId="630" applyNumberFormat="1" applyFont="1" applyFill="1" applyBorder="1" applyAlignment="1">
      <alignment horizontal="right" vertical="center"/>
    </xf>
    <xf numFmtId="260" fontId="192" fillId="0" borderId="40" xfId="630" applyNumberFormat="1" applyFont="1" applyFill="1" applyBorder="1" applyAlignment="1">
      <alignment horizontal="right" vertical="center"/>
    </xf>
    <xf numFmtId="0" fontId="192" fillId="0" borderId="14" xfId="394" applyFont="1" applyFill="1" applyBorder="1" applyAlignment="1">
      <alignment horizontal="left" vertical="center"/>
    </xf>
    <xf numFmtId="0" fontId="192" fillId="0" borderId="13" xfId="394" applyFont="1" applyFill="1" applyBorder="1" applyAlignment="1">
      <alignment horizontal="left" vertical="center"/>
    </xf>
    <xf numFmtId="0" fontId="192" fillId="0" borderId="43" xfId="394" applyFont="1" applyFill="1" applyBorder="1" applyAlignment="1">
      <alignment horizontal="left" vertical="center"/>
    </xf>
    <xf numFmtId="0" fontId="187" fillId="0" borderId="0" xfId="393" applyFont="1" applyFill="1" applyBorder="1" applyAlignment="1">
      <alignment horizontal="left" vertical="center" wrapText="1"/>
    </xf>
    <xf numFmtId="0" fontId="187" fillId="0" borderId="41" xfId="393" applyFont="1" applyFill="1" applyBorder="1" applyAlignment="1">
      <alignment horizontal="left" vertical="center" wrapText="1"/>
    </xf>
    <xf numFmtId="0" fontId="187" fillId="0" borderId="0" xfId="393" applyFont="1" applyFill="1" applyBorder="1" applyAlignment="1">
      <alignment vertical="center" wrapText="1"/>
    </xf>
    <xf numFmtId="0" fontId="25" fillId="0" borderId="0" xfId="0" applyFont="1" applyAlignment="1">
      <alignment vertical="top" wrapText="1"/>
    </xf>
    <xf numFmtId="0" fontId="25" fillId="0" borderId="0" xfId="0" applyFont="1" applyFill="1" applyAlignment="1">
      <alignment vertical="top" wrapText="1"/>
    </xf>
    <xf numFmtId="175" fontId="187" fillId="0" borderId="14" xfId="393" applyNumberFormat="1" applyFont="1" applyFill="1" applyBorder="1" applyAlignment="1">
      <alignment horizontal="center" vertical="center"/>
    </xf>
    <xf numFmtId="175" fontId="187" fillId="0" borderId="13" xfId="393" applyNumberFormat="1" applyFont="1" applyFill="1" applyBorder="1" applyAlignment="1">
      <alignment horizontal="center" vertical="center"/>
    </xf>
    <xf numFmtId="175" fontId="187" fillId="0" borderId="43" xfId="393" applyNumberFormat="1" applyFont="1" applyFill="1" applyBorder="1" applyAlignment="1">
      <alignment horizontal="center" vertical="center"/>
    </xf>
    <xf numFmtId="0" fontId="25" fillId="0" borderId="0" xfId="0" applyFont="1" applyFill="1" applyAlignment="1">
      <alignment horizontal="left" vertical="top" wrapText="1"/>
    </xf>
    <xf numFmtId="0" fontId="25" fillId="0" borderId="0" xfId="0" applyFont="1" applyAlignment="1">
      <alignment horizontal="left" vertical="top" wrapText="1"/>
    </xf>
    <xf numFmtId="168" fontId="190" fillId="0" borderId="39" xfId="393" applyNumberFormat="1" applyFont="1" applyBorder="1" applyAlignment="1">
      <alignment horizontal="center" vertical="center" wrapText="1"/>
    </xf>
    <xf numFmtId="168" fontId="180" fillId="0" borderId="0" xfId="393" applyNumberFormat="1" applyFont="1" applyBorder="1" applyAlignment="1">
      <alignment horizontal="center" vertical="center" wrapText="1"/>
    </xf>
    <xf numFmtId="168" fontId="190" fillId="0" borderId="39" xfId="393" applyNumberFormat="1" applyFont="1" applyFill="1" applyBorder="1" applyAlignment="1">
      <alignment horizontal="center" vertical="center" wrapText="1"/>
    </xf>
    <xf numFmtId="171" fontId="190" fillId="0" borderId="44" xfId="393" applyNumberFormat="1" applyFont="1" applyFill="1" applyBorder="1" applyAlignment="1"/>
    <xf numFmtId="171" fontId="190" fillId="0" borderId="42" xfId="393" applyNumberFormat="1" applyFont="1" applyFill="1" applyBorder="1" applyAlignment="1"/>
    <xf numFmtId="171" fontId="190" fillId="0" borderId="13" xfId="393" applyNumberFormat="1" applyFont="1" applyFill="1" applyBorder="1" applyAlignment="1"/>
    <xf numFmtId="171" fontId="190" fillId="0" borderId="43" xfId="393" applyNumberFormat="1" applyFont="1" applyFill="1" applyBorder="1" applyAlignment="1"/>
    <xf numFmtId="171" fontId="190" fillId="0" borderId="0" xfId="393" applyNumberFormat="1" applyFont="1" applyFill="1" applyBorder="1" applyAlignment="1"/>
    <xf numFmtId="171" fontId="190" fillId="0" borderId="41" xfId="393" applyNumberFormat="1" applyFont="1" applyFill="1" applyBorder="1" applyAlignment="1"/>
    <xf numFmtId="171" fontId="190" fillId="0" borderId="56" xfId="393" applyNumberFormat="1" applyFont="1" applyFill="1" applyBorder="1" applyAlignment="1"/>
    <xf numFmtId="171" fontId="190" fillId="0" borderId="40" xfId="393" applyNumberFormat="1" applyFont="1" applyFill="1" applyBorder="1" applyAlignment="1"/>
    <xf numFmtId="168" fontId="190" fillId="0" borderId="0" xfId="393" applyNumberFormat="1" applyFont="1" applyFill="1" applyBorder="1" applyAlignment="1">
      <alignment horizontal="center" vertical="center" wrapText="1"/>
    </xf>
    <xf numFmtId="168" fontId="190" fillId="0" borderId="41" xfId="393" applyNumberFormat="1" applyFont="1" applyFill="1" applyBorder="1" applyAlignment="1">
      <alignment horizontal="center" vertical="center" wrapText="1"/>
    </xf>
    <xf numFmtId="0" fontId="235" fillId="0" borderId="0" xfId="630" applyFont="1" applyFill="1" applyAlignment="1">
      <alignment wrapText="1"/>
    </xf>
    <xf numFmtId="0" fontId="189" fillId="0" borderId="46" xfId="630" applyFont="1" applyFill="1" applyBorder="1" applyAlignment="1">
      <alignment horizontal="center" vertical="center"/>
    </xf>
    <xf numFmtId="0" fontId="189" fillId="0" borderId="83" xfId="630" applyFont="1" applyFill="1" applyBorder="1" applyAlignment="1">
      <alignment horizontal="center" vertical="center"/>
    </xf>
    <xf numFmtId="0" fontId="189" fillId="0" borderId="40" xfId="630" applyFont="1" applyFill="1" applyBorder="1" applyAlignment="1">
      <alignment horizontal="center" vertical="center"/>
    </xf>
    <xf numFmtId="0" fontId="189" fillId="0" borderId="47" xfId="630" applyFont="1" applyFill="1" applyBorder="1" applyAlignment="1">
      <alignment horizontal="center" vertical="center"/>
    </xf>
    <xf numFmtId="0" fontId="189" fillId="0" borderId="0" xfId="630" applyFont="1" applyFill="1" applyBorder="1" applyAlignment="1">
      <alignment horizontal="center" vertical="center"/>
    </xf>
    <xf numFmtId="0" fontId="189" fillId="0" borderId="41" xfId="630" applyFont="1" applyFill="1" applyBorder="1" applyAlignment="1">
      <alignment horizontal="center" vertical="center"/>
    </xf>
    <xf numFmtId="0" fontId="189" fillId="0" borderId="48" xfId="630" applyFont="1" applyFill="1" applyBorder="1" applyAlignment="1">
      <alignment horizontal="center" vertical="center"/>
    </xf>
    <xf numFmtId="0" fontId="189" fillId="0" borderId="44" xfId="630" applyFont="1" applyFill="1" applyBorder="1" applyAlignment="1">
      <alignment horizontal="center" vertical="center"/>
    </xf>
    <xf numFmtId="0" fontId="189" fillId="0" borderId="42" xfId="630" applyFont="1" applyFill="1" applyBorder="1" applyAlignment="1">
      <alignment horizontal="center" vertical="center"/>
    </xf>
    <xf numFmtId="0" fontId="32" fillId="0" borderId="0" xfId="644" applyFont="1" applyFill="1" applyAlignment="1">
      <alignment horizontal="left" vertical="top" wrapText="1"/>
    </xf>
    <xf numFmtId="0" fontId="227" fillId="0" borderId="0" xfId="630" applyFont="1" applyFill="1" applyAlignment="1">
      <alignment horizontal="left" vertical="top" wrapText="1"/>
    </xf>
    <xf numFmtId="0" fontId="32" fillId="45" borderId="0" xfId="0" applyFont="1" applyFill="1" applyAlignment="1">
      <alignment horizontal="left" vertical="top" wrapText="1"/>
    </xf>
    <xf numFmtId="0" fontId="227" fillId="0" borderId="0" xfId="630" applyFont="1" applyFill="1" applyAlignment="1">
      <alignment horizontal="left" wrapText="1"/>
    </xf>
    <xf numFmtId="0" fontId="32" fillId="0" borderId="0" xfId="649" applyFont="1" applyFill="1" applyAlignment="1">
      <alignment horizontal="left" wrapText="1"/>
    </xf>
    <xf numFmtId="173" fontId="187" fillId="0" borderId="46" xfId="630" applyNumberFormat="1" applyFont="1" applyFill="1" applyBorder="1" applyAlignment="1">
      <alignment horizontal="center" vertical="center"/>
    </xf>
    <xf numFmtId="173" fontId="187" fillId="0" borderId="56" xfId="630" applyNumberFormat="1" applyFont="1" applyFill="1" applyBorder="1" applyAlignment="1">
      <alignment horizontal="center" vertical="center"/>
    </xf>
    <xf numFmtId="173" fontId="187" fillId="0" borderId="40" xfId="630" applyNumberFormat="1" applyFont="1" applyFill="1" applyBorder="1" applyAlignment="1">
      <alignment horizontal="center" vertical="center"/>
    </xf>
    <xf numFmtId="173" fontId="187" fillId="0" borderId="48" xfId="630" applyNumberFormat="1" applyFont="1" applyFill="1" applyBorder="1" applyAlignment="1">
      <alignment horizontal="center" vertical="center"/>
    </xf>
    <xf numFmtId="173" fontId="187" fillId="0" borderId="44" xfId="630" applyNumberFormat="1" applyFont="1" applyFill="1" applyBorder="1" applyAlignment="1">
      <alignment horizontal="center" vertical="center"/>
    </xf>
    <xf numFmtId="173" fontId="187" fillId="0" borderId="42" xfId="630" applyNumberFormat="1" applyFont="1" applyFill="1" applyBorder="1" applyAlignment="1">
      <alignment horizontal="center" vertical="center"/>
    </xf>
    <xf numFmtId="0" fontId="32" fillId="0" borderId="0" xfId="0" applyFont="1" applyBorder="1" applyAlignment="1">
      <alignment horizontal="left" vertical="top" wrapText="1"/>
    </xf>
    <xf numFmtId="0" fontId="241" fillId="0" borderId="0" xfId="630" applyFont="1" applyFill="1" applyAlignment="1">
      <alignment horizontal="left" wrapText="1"/>
    </xf>
    <xf numFmtId="0" fontId="187" fillId="0" borderId="82" xfId="649" applyFont="1" applyBorder="1" applyAlignment="1">
      <alignment horizontal="left" wrapText="1"/>
    </xf>
    <xf numFmtId="2" fontId="189" fillId="0" borderId="13" xfId="393" applyNumberFormat="1" applyFont="1" applyFill="1" applyBorder="1" applyAlignment="1">
      <alignment horizontal="left" vertical="center" wrapText="1"/>
    </xf>
    <xf numFmtId="2" fontId="189" fillId="0" borderId="43" xfId="393" applyNumberFormat="1" applyFont="1" applyFill="1" applyBorder="1" applyAlignment="1">
      <alignment horizontal="left" vertical="center" wrapText="1"/>
    </xf>
    <xf numFmtId="2" fontId="187" fillId="0" borderId="13" xfId="393" applyNumberFormat="1" applyFont="1" applyFill="1" applyBorder="1" applyAlignment="1">
      <alignment horizontal="left" vertical="center" wrapText="1"/>
    </xf>
    <xf numFmtId="2" fontId="187" fillId="0" borderId="43" xfId="393" applyNumberFormat="1" applyFont="1" applyFill="1" applyBorder="1" applyAlignment="1">
      <alignment horizontal="left" vertical="center" wrapText="1"/>
    </xf>
    <xf numFmtId="2" fontId="187" fillId="0" borderId="46" xfId="393" applyNumberFormat="1" applyFont="1" applyFill="1" applyBorder="1" applyAlignment="1">
      <alignment horizontal="left" vertical="center" wrapText="1"/>
    </xf>
    <xf numFmtId="2" fontId="187" fillId="0" borderId="56" xfId="393" applyNumberFormat="1" applyFont="1" applyFill="1" applyBorder="1" applyAlignment="1">
      <alignment horizontal="left" vertical="center" wrapText="1"/>
    </xf>
    <xf numFmtId="2" fontId="187" fillId="0" borderId="40" xfId="393" applyNumberFormat="1" applyFont="1" applyFill="1" applyBorder="1" applyAlignment="1">
      <alignment horizontal="left" vertical="center" wrapText="1"/>
    </xf>
    <xf numFmtId="2" fontId="187" fillId="0" borderId="47" xfId="393" applyNumberFormat="1" applyFont="1" applyFill="1" applyBorder="1" applyAlignment="1">
      <alignment horizontal="left" vertical="center" wrapText="1" indent="1"/>
    </xf>
    <xf numFmtId="2" fontId="187" fillId="0" borderId="0" xfId="393" applyNumberFormat="1" applyFont="1" applyFill="1" applyBorder="1" applyAlignment="1">
      <alignment horizontal="left" vertical="center" wrapText="1" indent="1"/>
    </xf>
    <xf numFmtId="2" fontId="187" fillId="0" borderId="41" xfId="393" applyNumberFormat="1" applyFont="1" applyFill="1" applyBorder="1" applyAlignment="1">
      <alignment horizontal="left" vertical="center" wrapText="1" indent="1"/>
    </xf>
    <xf numFmtId="2" fontId="187" fillId="0" borderId="48" xfId="393" applyNumberFormat="1" applyFont="1" applyFill="1" applyBorder="1" applyAlignment="1">
      <alignment horizontal="left" vertical="center" wrapText="1" indent="1"/>
    </xf>
    <xf numFmtId="2" fontId="187" fillId="0" borderId="44" xfId="393" applyNumberFormat="1" applyFont="1" applyFill="1" applyBorder="1" applyAlignment="1">
      <alignment horizontal="left" vertical="center" wrapText="1" indent="1"/>
    </xf>
    <xf numFmtId="2" fontId="187" fillId="0" borderId="42" xfId="393" applyNumberFormat="1" applyFont="1" applyFill="1" applyBorder="1" applyAlignment="1">
      <alignment horizontal="left" vertical="center" wrapText="1" indent="1"/>
    </xf>
    <xf numFmtId="2" fontId="187" fillId="0" borderId="14" xfId="393" applyNumberFormat="1" applyFont="1" applyFill="1" applyBorder="1" applyAlignment="1">
      <alignment horizontal="left" vertical="center" wrapText="1"/>
    </xf>
    <xf numFmtId="49" fontId="187" fillId="0" borderId="14" xfId="393" applyNumberFormat="1" applyFont="1" applyFill="1" applyBorder="1" applyAlignment="1">
      <alignment horizontal="center" vertical="center"/>
    </xf>
    <xf numFmtId="49" fontId="187" fillId="0" borderId="43" xfId="393" applyNumberFormat="1" applyFont="1" applyFill="1" applyBorder="1" applyAlignment="1">
      <alignment horizontal="center" vertical="center"/>
    </xf>
    <xf numFmtId="49" fontId="189" fillId="0" borderId="14" xfId="393" applyNumberFormat="1" applyFont="1" applyBorder="1" applyAlignment="1">
      <alignment horizontal="center" vertical="center"/>
    </xf>
    <xf numFmtId="49" fontId="189" fillId="0" borderId="43" xfId="393" applyNumberFormat="1" applyFont="1" applyBorder="1" applyAlignment="1">
      <alignment horizontal="center" vertical="center"/>
    </xf>
    <xf numFmtId="2" fontId="187" fillId="0" borderId="65" xfId="393" applyNumberFormat="1" applyFont="1" applyFill="1" applyBorder="1" applyAlignment="1">
      <alignment horizontal="left" vertical="center" wrapText="1"/>
    </xf>
    <xf numFmtId="49" fontId="202" fillId="0" borderId="47" xfId="393" applyNumberFormat="1" applyFont="1" applyFill="1" applyBorder="1" applyAlignment="1">
      <alignment horizontal="left" vertical="center"/>
    </xf>
    <xf numFmtId="49" fontId="202" fillId="0" borderId="0" xfId="393" applyNumberFormat="1" applyFont="1" applyFill="1" applyBorder="1" applyAlignment="1">
      <alignment horizontal="left" vertical="center"/>
    </xf>
    <xf numFmtId="49" fontId="202" fillId="0" borderId="41" xfId="393" applyNumberFormat="1" applyFont="1" applyFill="1" applyBorder="1" applyAlignment="1">
      <alignment horizontal="left" vertical="center"/>
    </xf>
    <xf numFmtId="49" fontId="202" fillId="0" borderId="47" xfId="393" applyNumberFormat="1" applyFont="1" applyFill="1" applyBorder="1" applyAlignment="1">
      <alignment vertical="center"/>
    </xf>
    <xf numFmtId="49" fontId="202" fillId="0" borderId="0" xfId="393" applyNumberFormat="1" applyFont="1" applyFill="1" applyBorder="1" applyAlignment="1">
      <alignment vertical="center"/>
    </xf>
    <xf numFmtId="49" fontId="202" fillId="0" borderId="41" xfId="393" applyNumberFormat="1" applyFont="1" applyFill="1" applyBorder="1" applyAlignment="1">
      <alignment vertical="center"/>
    </xf>
    <xf numFmtId="49" fontId="202" fillId="0" borderId="48" xfId="393" applyNumberFormat="1" applyFont="1" applyFill="1" applyBorder="1" applyAlignment="1">
      <alignment vertical="center"/>
    </xf>
    <xf numFmtId="49" fontId="202" fillId="0" borderId="44" xfId="393" applyNumberFormat="1" applyFont="1" applyFill="1" applyBorder="1" applyAlignment="1">
      <alignment vertical="center"/>
    </xf>
    <xf numFmtId="49" fontId="202" fillId="0" borderId="42" xfId="393" applyNumberFormat="1" applyFont="1" applyFill="1" applyBorder="1" applyAlignment="1">
      <alignment vertical="center"/>
    </xf>
    <xf numFmtId="49" fontId="202" fillId="0" borderId="46" xfId="393" applyNumberFormat="1" applyFont="1" applyFill="1" applyBorder="1" applyAlignment="1">
      <alignment vertical="center"/>
    </xf>
    <xf numFmtId="49" fontId="202" fillId="0" borderId="56" xfId="393" applyNumberFormat="1" applyFont="1" applyFill="1" applyBorder="1" applyAlignment="1">
      <alignment vertical="center"/>
    </xf>
    <xf numFmtId="49" fontId="202" fillId="0" borderId="40" xfId="393" applyNumberFormat="1" applyFont="1" applyFill="1" applyBorder="1" applyAlignment="1">
      <alignment vertical="center"/>
    </xf>
    <xf numFmtId="0" fontId="11" fillId="0" borderId="39" xfId="393" applyFont="1" applyBorder="1" applyAlignment="1">
      <alignment horizontal="center" vertical="center"/>
    </xf>
    <xf numFmtId="0" fontId="354" fillId="0" borderId="84" xfId="1335" applyFont="1" applyFill="1" applyBorder="1" applyAlignment="1">
      <alignment horizontal="center" vertical="center"/>
    </xf>
    <xf numFmtId="0" fontId="354" fillId="0" borderId="87" xfId="1335" applyFont="1" applyFill="1" applyBorder="1" applyAlignment="1">
      <alignment horizontal="center" vertical="center"/>
    </xf>
    <xf numFmtId="0" fontId="354" fillId="0" borderId="38" xfId="1335" applyFont="1" applyFill="1" applyBorder="1" applyAlignment="1">
      <alignment horizontal="center" vertical="center"/>
    </xf>
    <xf numFmtId="0" fontId="351" fillId="0" borderId="0" xfId="0" applyFont="1" applyAlignment="1">
      <alignment wrapText="1"/>
    </xf>
  </cellXfs>
  <cellStyles count="1338">
    <cellStyle name="-" xfId="1"/>
    <cellStyle name="&quot;123&quot;" xfId="2"/>
    <cellStyle name="******************************************" xfId="3"/>
    <cellStyle name="****************************************** 2" xfId="669"/>
    <cellStyle name="_%(SignOnly)" xfId="4"/>
    <cellStyle name="_%(SignSpaceOnly)" xfId="5"/>
    <cellStyle name="_Ark1" xfId="6"/>
    <cellStyle name="_Ark1 2" xfId="670"/>
    <cellStyle name="_Ark2" xfId="994"/>
    <cellStyle name="_Ark2_Q Sum_Res N" xfId="993"/>
    <cellStyle name="_Ark3" xfId="992"/>
    <cellStyle name="_Ark3_Q Sum_Res N" xfId="991"/>
    <cellStyle name="_Ark4" xfId="990"/>
    <cellStyle name="_Ark4_Q Sum_Res N" xfId="989"/>
    <cellStyle name="_Attr" xfId="7"/>
    <cellStyle name="_Attr 2" xfId="671"/>
    <cellStyle name="_AUM kapitalforvaltning 4Q09" xfId="987"/>
    <cellStyle name="_Balansen" xfId="8"/>
    <cellStyle name="_Balansen 2" xfId="672"/>
    <cellStyle name="_Bok3" xfId="986"/>
    <cellStyle name="_Boligkreditt_R21_1231" xfId="1113"/>
    <cellStyle name="_Book3" xfId="9"/>
    <cellStyle name="_Book3 2" xfId="673"/>
    <cellStyle name="_Book32" xfId="10"/>
    <cellStyle name="_Book32 2" xfId="674"/>
    <cellStyle name="_Comma" xfId="11"/>
    <cellStyle name="_Comma 2" xfId="12"/>
    <cellStyle name="_Comma 2 2" xfId="675"/>
    <cellStyle name="_Comma 3" xfId="13"/>
    <cellStyle name="_Comma 3 2" xfId="14"/>
    <cellStyle name="_Comma 3 2 2" xfId="677"/>
    <cellStyle name="_Comma 3 3" xfId="676"/>
    <cellStyle name="_Comma 4" xfId="15"/>
    <cellStyle name="_Comma 4 2" xfId="678"/>
    <cellStyle name="_Comma_03-Egne aksjer 1002" xfId="16"/>
    <cellStyle name="_Comma_03-Egne aksjer 1003" xfId="17"/>
    <cellStyle name="_Comma_Kontantstrømanalyse 3Q09-konsernet" xfId="1114"/>
    <cellStyle name="_Comma_Kontantstrømanalyse 4Q09-konsernet" xfId="1115"/>
    <cellStyle name="_Comma_Valeffekt NORD, Lux og Finans 3Q09" xfId="1116"/>
    <cellStyle name="_Comma_Valutafordelt utlån og innsk 4Q09" xfId="1117"/>
    <cellStyle name="_Control2" xfId="984"/>
    <cellStyle name="_Control2_Q Sum_Res N" xfId="983"/>
    <cellStyle name="_Currency" xfId="18"/>
    <cellStyle name="_Currency 2" xfId="19"/>
    <cellStyle name="_Currency 2 2" xfId="679"/>
    <cellStyle name="_Currency 3" xfId="20"/>
    <cellStyle name="_Currency 3 2" xfId="21"/>
    <cellStyle name="_Currency 3 2 2" xfId="681"/>
    <cellStyle name="_Currency 3 3" xfId="680"/>
    <cellStyle name="_Currency 4" xfId="22"/>
    <cellStyle name="_Currency 4 2" xfId="682"/>
    <cellStyle name="_Currency_03-Egne aksjer 1002" xfId="23"/>
    <cellStyle name="_Currency_03-Egne aksjer 1003" xfId="24"/>
    <cellStyle name="_Currency_Kontantstrømanalyse 3Q09-konsernet" xfId="1118"/>
    <cellStyle name="_Currency_Kontantstrømanalyse 4Q09-konsernet" xfId="1119"/>
    <cellStyle name="_Currency_Merger Plans2" xfId="25"/>
    <cellStyle name="_Currency_Merger Plans2 2" xfId="26"/>
    <cellStyle name="_Currency_Merger Plans2 2 2" xfId="683"/>
    <cellStyle name="_Currency_Merger Plans2 3" xfId="27"/>
    <cellStyle name="_Currency_Merger Plans2 3 2" xfId="28"/>
    <cellStyle name="_Currency_Merger Plans2 3 2 2" xfId="685"/>
    <cellStyle name="_Currency_Merger Plans2 3 3" xfId="684"/>
    <cellStyle name="_Currency_Merger Plans2 4" xfId="29"/>
    <cellStyle name="_Currency_Merger Plans2 4 2" xfId="686"/>
    <cellStyle name="_Currency_Valeffekt NORD, Lux og Finans 3Q09" xfId="1120"/>
    <cellStyle name="_Currency_Valutafordelt utlån og innsk 4Q09" xfId="1121"/>
    <cellStyle name="_CurrencySpace" xfId="30"/>
    <cellStyle name="_CurrencySpace 2" xfId="31"/>
    <cellStyle name="_CurrencySpace 2 2" xfId="687"/>
    <cellStyle name="_CurrencySpace 3" xfId="32"/>
    <cellStyle name="_CurrencySpace 3 2" xfId="33"/>
    <cellStyle name="_CurrencySpace 3 2 2" xfId="689"/>
    <cellStyle name="_CurrencySpace 3 3" xfId="688"/>
    <cellStyle name="_CurrencySpace 4" xfId="34"/>
    <cellStyle name="_CurrencySpace 4 2" xfId="690"/>
    <cellStyle name="_CurrencySpace_03-Egne aksjer 1002" xfId="35"/>
    <cellStyle name="_CurrencySpace_03-Egne aksjer 1003" xfId="36"/>
    <cellStyle name="_CurrencySpace_Kontantstrømanalyse 3Q09-konsernet" xfId="1122"/>
    <cellStyle name="_CurrencySpace_Kontantstrømanalyse 4Q09-konsernet" xfId="1123"/>
    <cellStyle name="_CurrencySpace_Valeffekt NORD, Lux og Finans 3Q09" xfId="1124"/>
    <cellStyle name="_CurrencySpace_Valutafordelt utlån og innsk 4Q09" xfId="1125"/>
    <cellStyle name="_Def" xfId="982"/>
    <cellStyle name="_Def_Q Sum_Res N" xfId="981"/>
    <cellStyle name="_Euro" xfId="37"/>
    <cellStyle name="_Finansiell utvikling 2Q09" xfId="38"/>
    <cellStyle name="_Finansiell utvikling 2Q09 2" xfId="691"/>
    <cellStyle name="_Heading" xfId="39"/>
    <cellStyle name="_Heading_prestemp" xfId="40"/>
    <cellStyle name="_Highlight" xfId="41"/>
    <cellStyle name="_Highlight 2" xfId="692"/>
    <cellStyle name="_Hvordan levere rentegar" xfId="42"/>
    <cellStyle name="_Hvordan levere rentegar 2" xfId="693"/>
    <cellStyle name="_Kontrollrapport" xfId="43"/>
    <cellStyle name="_Kontrollrapport 2" xfId="694"/>
    <cellStyle name="_Markedsandel" xfId="979"/>
    <cellStyle name="_Markedsandel_Q Sum_Res N" xfId="978"/>
    <cellStyle name="_Max 10% Obligasjoner Inv" xfId="44"/>
    <cellStyle name="_Max 10% Obligasjoner Inv 2" xfId="695"/>
    <cellStyle name="_Multiple" xfId="45"/>
    <cellStyle name="_Multiple 2" xfId="46"/>
    <cellStyle name="_Multiple 2 2" xfId="696"/>
    <cellStyle name="_Multiple 3" xfId="47"/>
    <cellStyle name="_Multiple 3 2" xfId="48"/>
    <cellStyle name="_Multiple 3 2 2" xfId="698"/>
    <cellStyle name="_Multiple 3 3" xfId="697"/>
    <cellStyle name="_Multiple 4" xfId="49"/>
    <cellStyle name="_Multiple 4 2" xfId="699"/>
    <cellStyle name="_Multiple_03-Egne aksjer 1002" xfId="50"/>
    <cellStyle name="_Multiple_03-Egne aksjer 1003" xfId="51"/>
    <cellStyle name="_Multiple_Kontantstrømanalyse 3Q09-konsernet" xfId="1126"/>
    <cellStyle name="_Multiple_Kontantstrømanalyse 4Q09-konsernet" xfId="1127"/>
    <cellStyle name="_Multiple_Valeffekt NORD, Lux og Finans 3Q09" xfId="1128"/>
    <cellStyle name="_Multiple_Valutafordelt utlån og innsk 4Q09" xfId="1129"/>
    <cellStyle name="_MultipleSpace" xfId="52"/>
    <cellStyle name="_MultipleSpace 2" xfId="53"/>
    <cellStyle name="_MultipleSpace 2 2" xfId="700"/>
    <cellStyle name="_MultipleSpace 3" xfId="54"/>
    <cellStyle name="_MultipleSpace 3 2" xfId="55"/>
    <cellStyle name="_MultipleSpace 3 2 2" xfId="702"/>
    <cellStyle name="_MultipleSpace 3 3" xfId="701"/>
    <cellStyle name="_MultipleSpace 4" xfId="56"/>
    <cellStyle name="_MultipleSpace 4 2" xfId="703"/>
    <cellStyle name="_MultipleSpace_03-Egne aksjer 1002" xfId="57"/>
    <cellStyle name="_MultipleSpace_03-Egne aksjer 1003" xfId="58"/>
    <cellStyle name="_MultipleSpace_Kontantstrømanalyse 3Q09-konsernet" xfId="1130"/>
    <cellStyle name="_MultipleSpace_Kontantstrømanalyse 4Q09-konsernet" xfId="1131"/>
    <cellStyle name="_MultipleSpace_Valeffekt NORD, Lux og Finans 3Q09" xfId="1132"/>
    <cellStyle name="_MultipleSpace_Valutafordelt utlån og innsk 4Q09" xfId="1133"/>
    <cellStyle name="_Nedskrivninger i prosen av utlån 3Q09" xfId="59"/>
    <cellStyle name="_Nedskrivninger i prosen av utlån 3Q09 2" xfId="704"/>
    <cellStyle name="_Nøkkeltall" xfId="60"/>
    <cellStyle name="_Nøkkeltall 2" xfId="705"/>
    <cellStyle name="_Order" xfId="975"/>
    <cellStyle name="_Order_Q Sum_Res N" xfId="974"/>
    <cellStyle name="_Percent" xfId="61"/>
    <cellStyle name="_Percent 2" xfId="62"/>
    <cellStyle name="_Percent 2 2" xfId="706"/>
    <cellStyle name="_Percent 3" xfId="63"/>
    <cellStyle name="_Percent 3 2" xfId="64"/>
    <cellStyle name="_Percent 3 2 2" xfId="708"/>
    <cellStyle name="_Percent 3 3" xfId="707"/>
    <cellStyle name="_Percent 4" xfId="65"/>
    <cellStyle name="_Percent 4 2" xfId="709"/>
    <cellStyle name="_PercentSpace" xfId="66"/>
    <cellStyle name="_PercentSpace 2" xfId="67"/>
    <cellStyle name="_PercentSpace 2 2" xfId="710"/>
    <cellStyle name="_PercentSpace 3" xfId="68"/>
    <cellStyle name="_PercentSpace 3 2" xfId="69"/>
    <cellStyle name="_PercentSpace 3 2 2" xfId="712"/>
    <cellStyle name="_PercentSpace 3 3" xfId="711"/>
    <cellStyle name="_PercentSpace 4" xfId="70"/>
    <cellStyle name="_PercentSpace 4 2" xfId="713"/>
    <cellStyle name="_PercentSpace_Bal Sheet, P&amp;L v4" xfId="71"/>
    <cellStyle name="_PercentSpace_Market Cap" xfId="72"/>
    <cellStyle name="_PercentSpace_Market Cap 2" xfId="73"/>
    <cellStyle name="_PercentSpace_Market Cap 2 2" xfId="714"/>
    <cellStyle name="_PercentSpace_Market Cap 3" xfId="74"/>
    <cellStyle name="_PercentSpace_Market Cap 3 2" xfId="75"/>
    <cellStyle name="_PercentSpace_Market Cap 3 2 2" xfId="716"/>
    <cellStyle name="_PercentSpace_Market Cap 3 3" xfId="715"/>
    <cellStyle name="_PercentSpace_Market Cap 4" xfId="76"/>
    <cellStyle name="_PercentSpace_Market Cap 4 2" xfId="717"/>
    <cellStyle name="_R10-Konsolidert_regnskap 2008 03" xfId="77"/>
    <cellStyle name="_R10-Konsolidert_regnskap 2008 03 2" xfId="718"/>
    <cellStyle name="_R21 A390000 Finans 220110" xfId="1134"/>
    <cellStyle name="_Res 09 10" xfId="973"/>
    <cellStyle name="_Res 09 10_Q Sum_Res N" xfId="972"/>
    <cellStyle name="_RETAIL 2008" xfId="78"/>
    <cellStyle name="_RETAIL 2008 2" xfId="719"/>
    <cellStyle name="_RETAIL 2008_Q Sum_Res N" xfId="971"/>
    <cellStyle name="_Retail Norge historikk 2008_fra Hilde W 25.sep 09" xfId="79"/>
    <cellStyle name="_Retail Norge historikk 2008_fra Hilde W 25.sep 09 2" xfId="720"/>
    <cellStyle name="_Samleoversikt" xfId="80"/>
    <cellStyle name="_Samleoversikt 2" xfId="721"/>
    <cellStyle name="_sendtradematrix" xfId="970"/>
    <cellStyle name="_sendtradematrix_Q Sum_Res N" xfId="1066"/>
    <cellStyle name="_Sigurd" xfId="1135"/>
    <cellStyle name="_style" xfId="81"/>
    <cellStyle name="_style 2" xfId="722"/>
    <cellStyle name="_SubHeading" xfId="82"/>
    <cellStyle name="_SubHeading_prestemp" xfId="83"/>
    <cellStyle name="_Table" xfId="84"/>
    <cellStyle name="_Table 2" xfId="723"/>
    <cellStyle name="_Table 2 2" xfId="876"/>
    <cellStyle name="_Table 2 2 2" xfId="895"/>
    <cellStyle name="_Table 2 2 2 2" xfId="1322"/>
    <cellStyle name="_Table 2 3" xfId="893"/>
    <cellStyle name="_Table 2 3 2" xfId="1323"/>
    <cellStyle name="_Table 3" xfId="871"/>
    <cellStyle name="_Table 3 2" xfId="894"/>
    <cellStyle name="_Table 3 2 2" xfId="1324"/>
    <cellStyle name="_TableHead" xfId="85"/>
    <cellStyle name="_TableRowHead" xfId="86"/>
    <cellStyle name="_TableSuperHead" xfId="87"/>
    <cellStyle name="_Tall 2005-2010 kap" xfId="1065"/>
    <cellStyle name="_Total" xfId="88"/>
    <cellStyle name="_Total 2" xfId="724"/>
    <cellStyle name="_Valeffekt NORD, Lux og Finans 16 april" xfId="1136"/>
    <cellStyle name="_Valeffekt NORD, Lux og Finans 21. august" xfId="1137"/>
    <cellStyle name="_Valeffekt NORD, Lux og Finans 27 november" xfId="1138"/>
    <cellStyle name="_Valeffekt NORD, Lux og Finans 31 des" xfId="1139"/>
    <cellStyle name="_Valeffekt NORD, Lux og Finans 3Q09" xfId="1140"/>
    <cellStyle name="_Valeffekt NORD, Lux og Finans 9 april" xfId="1141"/>
    <cellStyle name="_valutakorrigert utlån" xfId="1142"/>
    <cellStyle name="_Valutakursendringer 29 jan" xfId="1143"/>
    <cellStyle name="_Vital Total" xfId="89"/>
    <cellStyle name="_Vital Total 2" xfId="725"/>
    <cellStyle name="1 antraštė" xfId="90"/>
    <cellStyle name="1,comma" xfId="91"/>
    <cellStyle name="1,comma 2" xfId="726"/>
    <cellStyle name="2 antraštė" xfId="92"/>
    <cellStyle name="20% - Accent1" xfId="93"/>
    <cellStyle name="20% - Accent1 2" xfId="1144"/>
    <cellStyle name="20% - Accent2" xfId="94"/>
    <cellStyle name="20% - Accent2 2" xfId="1145"/>
    <cellStyle name="20% - Accent3" xfId="95"/>
    <cellStyle name="20% - Accent3 2" xfId="1146"/>
    <cellStyle name="20% - Accent4" xfId="96"/>
    <cellStyle name="20% - Accent4 2" xfId="1147"/>
    <cellStyle name="20% - Accent5" xfId="97"/>
    <cellStyle name="20% - Accent6" xfId="98"/>
    <cellStyle name="20% - Accent6 2" xfId="1148"/>
    <cellStyle name="20% - akcent 1" xfId="1149"/>
    <cellStyle name="20% - akcent 2" xfId="1150"/>
    <cellStyle name="20% - akcent 3" xfId="1151"/>
    <cellStyle name="20% - akcent 4" xfId="1152"/>
    <cellStyle name="20% - akcent 5" xfId="1153"/>
    <cellStyle name="20% - akcent 6" xfId="1154"/>
    <cellStyle name="20% – paryškinimas 1" xfId="99"/>
    <cellStyle name="20% – paryškinimas 2" xfId="100"/>
    <cellStyle name="20% – paryškinimas 3" xfId="101"/>
    <cellStyle name="20% – paryškinimas 4" xfId="102"/>
    <cellStyle name="20% – paryškinimas 5" xfId="103"/>
    <cellStyle name="20% – paryškinimas 6" xfId="104"/>
    <cellStyle name="20% - uthevingsfarge 1 2" xfId="105"/>
    <cellStyle name="20% - uthevingsfarge 1 2 2" xfId="996"/>
    <cellStyle name="20% - uthevingsfarge 2 2" xfId="106"/>
    <cellStyle name="20% - uthevingsfarge 3 2" xfId="107"/>
    <cellStyle name="20% - uthevingsfarge 4 2" xfId="108"/>
    <cellStyle name="20% - uthevingsfarge 5 2" xfId="109"/>
    <cellStyle name="20% - uthevingsfarge 6 2" xfId="110"/>
    <cellStyle name="20% - Акцент1" xfId="1155"/>
    <cellStyle name="20% - Акцент2" xfId="1156"/>
    <cellStyle name="20% - Акцент3" xfId="1157"/>
    <cellStyle name="20% - Акцент4" xfId="1158"/>
    <cellStyle name="20% - Акцент5" xfId="1159"/>
    <cellStyle name="20% - Акцент6" xfId="1160"/>
    <cellStyle name="3 antraštė" xfId="111"/>
    <cellStyle name="4 antraštė" xfId="112"/>
    <cellStyle name="40% - Accent1" xfId="113"/>
    <cellStyle name="40% - Accent1 2" xfId="1161"/>
    <cellStyle name="40% - Accent2" xfId="114"/>
    <cellStyle name="40% - Accent3" xfId="115"/>
    <cellStyle name="40% - Accent3 2" xfId="1162"/>
    <cellStyle name="40% - Accent4" xfId="116"/>
    <cellStyle name="40% - Accent4 2" xfId="1163"/>
    <cellStyle name="40% - Accent5" xfId="117"/>
    <cellStyle name="40% - Accent5 2" xfId="1164"/>
    <cellStyle name="40% - Accent6" xfId="118"/>
    <cellStyle name="40% - Accent6 2" xfId="1165"/>
    <cellStyle name="40% - akcent 1" xfId="1166"/>
    <cellStyle name="40% - akcent 2" xfId="1167"/>
    <cellStyle name="40% - akcent 3" xfId="1168"/>
    <cellStyle name="40% - akcent 4" xfId="1169"/>
    <cellStyle name="40% - akcent 5" xfId="1170"/>
    <cellStyle name="40% - akcent 6" xfId="1171"/>
    <cellStyle name="40% – paryškinimas 1" xfId="119"/>
    <cellStyle name="40% – paryškinimas 2" xfId="120"/>
    <cellStyle name="40% – paryškinimas 3" xfId="121"/>
    <cellStyle name="40% – paryškinimas 4" xfId="122"/>
    <cellStyle name="40% – paryškinimas 5" xfId="123"/>
    <cellStyle name="40% – paryškinimas 6" xfId="124"/>
    <cellStyle name="40% - uthevingsfarge 1 2" xfId="125"/>
    <cellStyle name="40% - uthevingsfarge 2 2" xfId="126"/>
    <cellStyle name="40% - uthevingsfarge 3 2" xfId="127"/>
    <cellStyle name="40% - uthevingsfarge 4 2" xfId="128"/>
    <cellStyle name="40% - uthevingsfarge 5 2" xfId="129"/>
    <cellStyle name="40% - uthevingsfarge 6 2" xfId="130"/>
    <cellStyle name="40% - Акцент1" xfId="1172"/>
    <cellStyle name="40% - Акцент2" xfId="1173"/>
    <cellStyle name="40% - Акцент3" xfId="1174"/>
    <cellStyle name="40% - Акцент4" xfId="1175"/>
    <cellStyle name="40% - Акцент5" xfId="1176"/>
    <cellStyle name="40% - Акцент6" xfId="1177"/>
    <cellStyle name="60% - Accent1" xfId="131"/>
    <cellStyle name="60% - Accent1 2" xfId="1178"/>
    <cellStyle name="60% - Accent2" xfId="132"/>
    <cellStyle name="60% - Accent2 2" xfId="1179"/>
    <cellStyle name="60% - Accent3" xfId="133"/>
    <cellStyle name="60% - Accent3 2" xfId="1180"/>
    <cellStyle name="60% - Accent4" xfId="134"/>
    <cellStyle name="60% - Accent4 2" xfId="1181"/>
    <cellStyle name="60% - Accent5" xfId="135"/>
    <cellStyle name="60% - Accent5 2" xfId="1182"/>
    <cellStyle name="60% - Accent6" xfId="136"/>
    <cellStyle name="60% - Accent6 2" xfId="1183"/>
    <cellStyle name="60% - akcent 1" xfId="1184"/>
    <cellStyle name="60% - akcent 2" xfId="1185"/>
    <cellStyle name="60% - akcent 3" xfId="1186"/>
    <cellStyle name="60% - akcent 4" xfId="1187"/>
    <cellStyle name="60% - akcent 5" xfId="1188"/>
    <cellStyle name="60% - akcent 6" xfId="1189"/>
    <cellStyle name="60% – paryškinimas 1" xfId="137"/>
    <cellStyle name="60% – paryškinimas 2" xfId="138"/>
    <cellStyle name="60% – paryškinimas 3" xfId="139"/>
    <cellStyle name="60% – paryškinimas 4" xfId="140"/>
    <cellStyle name="60% – paryškinimas 5" xfId="141"/>
    <cellStyle name="60% – paryškinimas 6" xfId="142"/>
    <cellStyle name="60% - uthevingsfarge 1 2" xfId="143"/>
    <cellStyle name="60% - uthevingsfarge 2 2" xfId="144"/>
    <cellStyle name="60% - uthevingsfarge 3 2" xfId="145"/>
    <cellStyle name="60% - uthevingsfarge 4 2" xfId="146"/>
    <cellStyle name="60% - uthevingsfarge 5 2" xfId="147"/>
    <cellStyle name="60% - uthevingsfarge 6 2" xfId="148"/>
    <cellStyle name="60% - Акцент1" xfId="1190"/>
    <cellStyle name="60% - Акцент2" xfId="1191"/>
    <cellStyle name="60% - Акцент3" xfId="1192"/>
    <cellStyle name="60% - Акцент4" xfId="1193"/>
    <cellStyle name="60% - Акцент5" xfId="1194"/>
    <cellStyle name="60% - Акцент6" xfId="1195"/>
    <cellStyle name="Accent1" xfId="149"/>
    <cellStyle name="Accent1 2" xfId="1196"/>
    <cellStyle name="Accent2" xfId="150"/>
    <cellStyle name="Accent2 2" xfId="1197"/>
    <cellStyle name="Accent3" xfId="151"/>
    <cellStyle name="Accent3 2" xfId="1198"/>
    <cellStyle name="Accent4" xfId="152"/>
    <cellStyle name="Accent4 2" xfId="1199"/>
    <cellStyle name="Accent5" xfId="153"/>
    <cellStyle name="Accent6" xfId="154"/>
    <cellStyle name="Accent6 2" xfId="1200"/>
    <cellStyle name="Actual data" xfId="155"/>
    <cellStyle name="Actual data 2" xfId="156"/>
    <cellStyle name="Actual data 3" xfId="157"/>
    <cellStyle name="Actual data 3 2" xfId="158"/>
    <cellStyle name="Actual year" xfId="159"/>
    <cellStyle name="Actual year 2" xfId="160"/>
    <cellStyle name="Actual year 3" xfId="161"/>
    <cellStyle name="Actual year 3 2" xfId="162"/>
    <cellStyle name="Actuals Cells" xfId="163"/>
    <cellStyle name="Actuals Cells 2" xfId="164"/>
    <cellStyle name="Actuals Cells 3" xfId="165"/>
    <cellStyle name="Actuals Cells 3 2" xfId="166"/>
    <cellStyle name="AFE" xfId="167"/>
    <cellStyle name="Aiškinamasis tekstas" xfId="168"/>
    <cellStyle name="Akcent 1" xfId="1201"/>
    <cellStyle name="Akcent 2" xfId="1202"/>
    <cellStyle name="Akcent 3" xfId="1203"/>
    <cellStyle name="Akcent 4" xfId="1204"/>
    <cellStyle name="Akcent 5" xfId="1205"/>
    <cellStyle name="Akcent 6" xfId="1206"/>
    <cellStyle name="Arial 10" xfId="169"/>
    <cellStyle name="Arial 10 2" xfId="727"/>
    <cellStyle name="Arial 12" xfId="170"/>
    <cellStyle name="Bad" xfId="171"/>
    <cellStyle name="Bad 2" xfId="1207"/>
    <cellStyle name="Beregning 2" xfId="172"/>
    <cellStyle name="BLACK" xfId="173"/>
    <cellStyle name="Blank" xfId="174"/>
    <cellStyle name="BlanketOverskrift" xfId="175"/>
    <cellStyle name="Blankettnamn" xfId="176"/>
    <cellStyle name="Blogas" xfId="177"/>
    <cellStyle name="Body_$Dollars" xfId="178"/>
    <cellStyle name="Border Heavy" xfId="179"/>
    <cellStyle name="Border Thin" xfId="180"/>
    <cellStyle name="British Pound" xfId="181"/>
    <cellStyle name="Calc Cells" xfId="182"/>
    <cellStyle name="Calc Cells 2" xfId="183"/>
    <cellStyle name="Calc Cells 3" xfId="184"/>
    <cellStyle name="Calc Cells 3 2" xfId="185"/>
    <cellStyle name="Calc Currency (0)" xfId="969"/>
    <cellStyle name="Calc Currency (2)" xfId="968"/>
    <cellStyle name="Calc Percent (0)" xfId="967"/>
    <cellStyle name="Calc Percent (1)" xfId="966"/>
    <cellStyle name="Calc Percent (2)" xfId="965"/>
    <cellStyle name="Calc Units (0)" xfId="1064"/>
    <cellStyle name="Calc Units (1)" xfId="964"/>
    <cellStyle name="Calc Units (2)" xfId="1063"/>
    <cellStyle name="Calculated fields but INTRA-reports (internal version)" xfId="1208"/>
    <cellStyle name="Calculated fields within a report (internal version)" xfId="1209"/>
    <cellStyle name="Calculated fields within a report, not used in XBRL (internal version)" xfId="1210"/>
    <cellStyle name="Calculation" xfId="633"/>
    <cellStyle name="Calculation 2" xfId="1211"/>
    <cellStyle name="Case" xfId="186"/>
    <cellStyle name="Check" xfId="187"/>
    <cellStyle name="Check Cell" xfId="188"/>
    <cellStyle name="claire" xfId="189"/>
    <cellStyle name="claire 2" xfId="190"/>
    <cellStyle name="claire 2 2" xfId="728"/>
    <cellStyle name="claire 3" xfId="191"/>
    <cellStyle name="claire 3 2" xfId="192"/>
    <cellStyle name="claire 3 2 2" xfId="730"/>
    <cellStyle name="claire 3 3" xfId="729"/>
    <cellStyle name="claire 4" xfId="193"/>
    <cellStyle name="claire 4 2" xfId="731"/>
    <cellStyle name="Clear cells (official version)" xfId="1212"/>
    <cellStyle name="Clear cells (official version) 2" xfId="1213"/>
    <cellStyle name="Clear cells (old version schema A)" xfId="1214"/>
    <cellStyle name="Column Title" xfId="194"/>
    <cellStyle name="Comma [00]" xfId="963"/>
    <cellStyle name="Comma [1]" xfId="195"/>
    <cellStyle name="Comma [1] 2" xfId="732"/>
    <cellStyle name="Comma [3]" xfId="196"/>
    <cellStyle name="Comma 0" xfId="197"/>
    <cellStyle name="Comma 0*" xfId="198"/>
    <cellStyle name="Comma 0_29-04-021" xfId="199"/>
    <cellStyle name="Comma 2" xfId="200"/>
    <cellStyle name="Comma 2 2" xfId="654"/>
    <cellStyle name="Comma 2*" xfId="201"/>
    <cellStyle name="Comma 2_29-04-021" xfId="202"/>
    <cellStyle name="Comma 3" xfId="653"/>
    <cellStyle name="Comma 3*" xfId="203"/>
    <cellStyle name="Comma*" xfId="204"/>
    <cellStyle name="Comma0" xfId="205"/>
    <cellStyle name="Comma0 - Modelo1" xfId="1062"/>
    <cellStyle name="Comma0 - Style1" xfId="962"/>
    <cellStyle name="Comma0 2" xfId="206"/>
    <cellStyle name="Comma0 3" xfId="207"/>
    <cellStyle name="Comma0 3 2" xfId="208"/>
    <cellStyle name="Comma1 - Modelo2" xfId="1061"/>
    <cellStyle name="Comma1 - Style2" xfId="961"/>
    <cellStyle name="Common fields" xfId="1215"/>
    <cellStyle name="Common fields 2" xfId="1216"/>
    <cellStyle name="Common fields with names" xfId="1217"/>
    <cellStyle name="Common fields with names (internal version)" xfId="1218"/>
    <cellStyle name="Company" xfId="209"/>
    <cellStyle name="Company name" xfId="210"/>
    <cellStyle name="Cover Date" xfId="211"/>
    <cellStyle name="Cover Subtitle" xfId="212"/>
    <cellStyle name="Cover Title" xfId="213"/>
    <cellStyle name="Currency ($)" xfId="214"/>
    <cellStyle name="Currency (£)" xfId="215"/>
    <cellStyle name="Currency [00]" xfId="960"/>
    <cellStyle name="Currency [1]" xfId="216"/>
    <cellStyle name="Currency [1] 2" xfId="733"/>
    <cellStyle name="Currency 0" xfId="217"/>
    <cellStyle name="Currency 2" xfId="218"/>
    <cellStyle name="Currency 2*" xfId="219"/>
    <cellStyle name="Currency 2_29-04-021" xfId="220"/>
    <cellStyle name="Currency 3*" xfId="221"/>
    <cellStyle name="Currency*" xfId="222"/>
    <cellStyle name="Currency0" xfId="223"/>
    <cellStyle name="Currency2" xfId="224"/>
    <cellStyle name="Dane wejściowe" xfId="1219"/>
    <cellStyle name="Dane wyjściowe" xfId="1220"/>
    <cellStyle name="Data" xfId="225"/>
    <cellStyle name="Date" xfId="226"/>
    <cellStyle name="Date Aligned" xfId="227"/>
    <cellStyle name="Date Aligned*" xfId="228"/>
    <cellStyle name="Date Aligned_Euro Banks Database" xfId="229"/>
    <cellStyle name="Date Short" xfId="1060"/>
    <cellStyle name="Date_Football field" xfId="230"/>
    <cellStyle name="DateFormat" xfId="1221"/>
    <cellStyle name="DateTimeFormat" xfId="1222"/>
    <cellStyle name="DecimalFormat" xfId="1223"/>
    <cellStyle name="default" xfId="231"/>
    <cellStyle name="default 2" xfId="232"/>
    <cellStyle name="default 2 2" xfId="734"/>
    <cellStyle name="default 3" xfId="233"/>
    <cellStyle name="default 3 2" xfId="234"/>
    <cellStyle name="default 3 2 2" xfId="736"/>
    <cellStyle name="default 3 3" xfId="735"/>
    <cellStyle name="default 4" xfId="235"/>
    <cellStyle name="default 4 2" xfId="737"/>
    <cellStyle name="DELTA" xfId="959"/>
    <cellStyle name="Dezimal [0]_050526 Ratios Denmark without banks" xfId="236"/>
    <cellStyle name="Dezimal_050526 Ratios Denmark without banks" xfId="237"/>
    <cellStyle name="Dia" xfId="958"/>
    <cellStyle name="Dobre" xfId="1224"/>
    <cellStyle name="Dollar" xfId="238"/>
    <cellStyle name="Dollar 2" xfId="239"/>
    <cellStyle name="Dollar 3" xfId="240"/>
    <cellStyle name="Dollar 3 2" xfId="241"/>
    <cellStyle name="Dotted Line" xfId="242"/>
    <cellStyle name="Double Accounting" xfId="243"/>
    <cellStyle name="DP1" xfId="244"/>
    <cellStyle name="Dziesiętny_Arkusz1" xfId="245"/>
    <cellStyle name="Dårlig 2" xfId="246"/>
    <cellStyle name="èìÇøÇÐ¤ê [0.00]_PERSONAL" xfId="1059"/>
    <cellStyle name="èìÇøÇÐ¤ê_PERSONAL" xfId="957"/>
    <cellStyle name="Encabez1" xfId="1058"/>
    <cellStyle name="Encabez2" xfId="956"/>
    <cellStyle name="Enter Currency (0)" xfId="1057"/>
    <cellStyle name="Enter Currency (2)" xfId="955"/>
    <cellStyle name="Enter Units (0)" xfId="1056"/>
    <cellStyle name="Enter Units (1)" xfId="954"/>
    <cellStyle name="Enter Units (2)" xfId="953"/>
    <cellStyle name="Enterable Fields" xfId="1225"/>
    <cellStyle name="Euro" xfId="247"/>
    <cellStyle name="Euro 2" xfId="952"/>
    <cellStyle name="Explanatory Text" xfId="248"/>
    <cellStyle name="External File Cells" xfId="249"/>
    <cellStyle name="External File Cells 10" xfId="915"/>
    <cellStyle name="External File Cells 11" xfId="934"/>
    <cellStyle name="External File Cells 12" xfId="1022"/>
    <cellStyle name="External File Cells 13" xfId="980"/>
    <cellStyle name="External File Cells 14" xfId="1030"/>
    <cellStyle name="External File Cells 15" xfId="1083"/>
    <cellStyle name="External File Cells 16" xfId="1081"/>
    <cellStyle name="External File Cells 17" xfId="1085"/>
    <cellStyle name="External File Cells 18" xfId="1078"/>
    <cellStyle name="External File Cells 19" xfId="1037"/>
    <cellStyle name="External File Cells 2" xfId="250"/>
    <cellStyle name="External File Cells 20" xfId="936"/>
    <cellStyle name="External File Cells 21" xfId="985"/>
    <cellStyle name="External File Cells 22" xfId="931"/>
    <cellStyle name="External File Cells 23" xfId="1090"/>
    <cellStyle name="External File Cells 24" xfId="1092"/>
    <cellStyle name="External File Cells 25" xfId="1101"/>
    <cellStyle name="External File Cells 26" xfId="1068"/>
    <cellStyle name="External File Cells 3" xfId="251"/>
    <cellStyle name="External File Cells 3 2" xfId="252"/>
    <cellStyle name="External File Cells 4" xfId="1024"/>
    <cellStyle name="External File Cells 5" xfId="1041"/>
    <cellStyle name="External File Cells 6" xfId="904"/>
    <cellStyle name="External File Cells 7" xfId="1005"/>
    <cellStyle name="External File Cells 8" xfId="1013"/>
    <cellStyle name="External File Cells 9" xfId="913"/>
    <cellStyle name="F2" xfId="951"/>
    <cellStyle name="F3" xfId="950"/>
    <cellStyle name="F4" xfId="949"/>
    <cellStyle name="F5" xfId="1055"/>
    <cellStyle name="F6" xfId="948"/>
    <cellStyle name="F7" xfId="947"/>
    <cellStyle name="F8" xfId="1054"/>
    <cellStyle name="FeltDataDecimal" xfId="253"/>
    <cellStyle name="FeltDataDecimal 2" xfId="738"/>
    <cellStyle name="FeltDataDecimal 2 2" xfId="872"/>
    <cellStyle name="FeltDataNormal" xfId="254"/>
    <cellStyle name="FeltDataNormal 2" xfId="739"/>
    <cellStyle name="FeltDataNormal 2 2" xfId="877"/>
    <cellStyle name="FeltDataString" xfId="1226"/>
    <cellStyle name="FeltID" xfId="255"/>
    <cellStyle name="FeltID 2" xfId="740"/>
    <cellStyle name="FeltID 2 2" xfId="878"/>
    <cellStyle name="Fijo" xfId="946"/>
    <cellStyle name="Financiero" xfId="1053"/>
    <cellStyle name="Followed Hyperlink" xfId="634"/>
    <cellStyle name="Followed Hyperlink 2" xfId="256"/>
    <cellStyle name="Followed Hyperlink 3" xfId="257"/>
    <cellStyle name="Followed Hyperlink 3 2" xfId="258"/>
    <cellStyle name="Footer SBILogo1" xfId="259"/>
    <cellStyle name="Footer SBILogo2" xfId="260"/>
    <cellStyle name="Footnote" xfId="261"/>
    <cellStyle name="Footnote Reference" xfId="262"/>
    <cellStyle name="Footnote_AM Comps M&amp;A JA" xfId="263"/>
    <cellStyle name="Forecast Cells" xfId="264"/>
    <cellStyle name="Forecast Cells 2" xfId="265"/>
    <cellStyle name="Forecast Cells 3" xfId="266"/>
    <cellStyle name="Forecast Cells 3 2" xfId="267"/>
    <cellStyle name="Forklarende tekst 2" xfId="268"/>
    <cellStyle name="FSC Calculated amount" xfId="1227"/>
    <cellStyle name="FSC Calculated boolean" xfId="1228"/>
    <cellStyle name="FSC Calculated number" xfId="1229"/>
    <cellStyle name="FSC Calculated percent" xfId="1230"/>
    <cellStyle name="FSC Calculated text" xfId="1231"/>
    <cellStyle name="FSC Column title" xfId="1232"/>
    <cellStyle name="FSC Column title dotted" xfId="1233"/>
    <cellStyle name="FSC Column title_EmptyInfoSheet" xfId="1234"/>
    <cellStyle name="FSC Comment" xfId="1235"/>
    <cellStyle name="FSC Default" xfId="1236"/>
    <cellStyle name="FSC Disabled" xfId="1237"/>
    <cellStyle name="FSC Editable amount" xfId="269"/>
    <cellStyle name="FSC Editable boolean" xfId="1238"/>
    <cellStyle name="FSC Editable number" xfId="1239"/>
    <cellStyle name="FSC Editable percent" xfId="1240"/>
    <cellStyle name="FSC Editable Sum" xfId="1241"/>
    <cellStyle name="FSC Editable text" xfId="1242"/>
    <cellStyle name="FSC Property range" xfId="1243"/>
    <cellStyle name="FSC Range label" xfId="1244"/>
    <cellStyle name="FSC Report subtitle" xfId="1245"/>
    <cellStyle name="FSC Report tile" xfId="1246"/>
    <cellStyle name="FSC Row title" xfId="1247"/>
    <cellStyle name="FSC Row title dotted" xfId="1248"/>
    <cellStyle name="FSC Row title_EmptyInfoSheet" xfId="1249"/>
    <cellStyle name="G1_1999 figures" xfId="270"/>
    <cellStyle name="Geras" xfId="271"/>
    <cellStyle name="God 2" xfId="272"/>
    <cellStyle name="God 2 2" xfId="997"/>
    <cellStyle name="Good" xfId="635"/>
    <cellStyle name="Good 2" xfId="1250"/>
    <cellStyle name="GruppeOverskrift" xfId="273"/>
    <cellStyle name="GråKant" xfId="274"/>
    <cellStyle name="GråKant 10" xfId="1034"/>
    <cellStyle name="GråKant 11" xfId="909"/>
    <cellStyle name="GråKant 12" xfId="910"/>
    <cellStyle name="GråKant 13" xfId="1025"/>
    <cellStyle name="GråKant 14" xfId="1044"/>
    <cellStyle name="GråKant 15" xfId="1029"/>
    <cellStyle name="GråKant 16" xfId="932"/>
    <cellStyle name="GråKant 17" xfId="1075"/>
    <cellStyle name="GråKant 18" xfId="1082"/>
    <cellStyle name="GråKant 19" xfId="1042"/>
    <cellStyle name="GråKant 2" xfId="945"/>
    <cellStyle name="GråKant 20" xfId="938"/>
    <cellStyle name="GråKant 21" xfId="900"/>
    <cellStyle name="GråKant 22" xfId="1098"/>
    <cellStyle name="GråKant 23" xfId="1096"/>
    <cellStyle name="GråKant 24" xfId="1097"/>
    <cellStyle name="GråKant 3" xfId="918"/>
    <cellStyle name="GråKant 4" xfId="995"/>
    <cellStyle name="GråKant 5" xfId="921"/>
    <cellStyle name="GråKant 6" xfId="1040"/>
    <cellStyle name="GråKant 7" xfId="902"/>
    <cellStyle name="GråKant 8" xfId="1014"/>
    <cellStyle name="GråKant 9" xfId="923"/>
    <cellStyle name="H_1998_col_head" xfId="275"/>
    <cellStyle name="H_1998_col_head 2" xfId="276"/>
    <cellStyle name="H_1998_col_head 3" xfId="277"/>
    <cellStyle name="H_1998_col_head 3 2" xfId="278"/>
    <cellStyle name="H_1998_col_head_Q Sum_Res N" xfId="1052"/>
    <cellStyle name="H_1999_col_head" xfId="279"/>
    <cellStyle name="H1_1998 figures" xfId="280"/>
    <cellStyle name="hard no" xfId="281"/>
    <cellStyle name="hard no 2" xfId="741"/>
    <cellStyle name="Hard Percent" xfId="282"/>
    <cellStyle name="hardno" xfId="283"/>
    <cellStyle name="Header" xfId="284"/>
    <cellStyle name="Header Draft Stamp" xfId="285"/>
    <cellStyle name="Header_Balance Sheet" xfId="286"/>
    <cellStyle name="Header1" xfId="944"/>
    <cellStyle name="Header2" xfId="1051"/>
    <cellStyle name="heading" xfId="287"/>
    <cellStyle name="Heading 1" xfId="288"/>
    <cellStyle name="Heading 1 2" xfId="1251"/>
    <cellStyle name="Heading 1 Above" xfId="289"/>
    <cellStyle name="Heading 1_06-Tilknytta 0906" xfId="1252"/>
    <cellStyle name="Heading 1+" xfId="290"/>
    <cellStyle name="Heading 2" xfId="291"/>
    <cellStyle name="Heading 2 2" xfId="1253"/>
    <cellStyle name="Heading 2 Below" xfId="292"/>
    <cellStyle name="Heading 2_06-Tilknytta 0906" xfId="1254"/>
    <cellStyle name="Heading 2+" xfId="293"/>
    <cellStyle name="Heading 3" xfId="294"/>
    <cellStyle name="Heading 3 2" xfId="1255"/>
    <cellStyle name="Heading 3+" xfId="295"/>
    <cellStyle name="Heading 4" xfId="296"/>
    <cellStyle name="Heading 4 2" xfId="1256"/>
    <cellStyle name="Heading1" xfId="297"/>
    <cellStyle name="Hidden cells" xfId="1257"/>
    <cellStyle name="Hidden cells (internal version)" xfId="1258"/>
    <cellStyle name="Hidden cells_MFI_April_2009_Submission" xfId="1259"/>
    <cellStyle name="Hyperkobling" xfId="1333" builtinId="8"/>
    <cellStyle name="Hyperkobling 2" xfId="632"/>
    <cellStyle name="Hyperkobling 2 2" xfId="645"/>
    <cellStyle name="Hyperkobling 3" xfId="863"/>
    <cellStyle name="Hyperkobling 4" xfId="1334"/>
    <cellStyle name="Hyperlink 2" xfId="298"/>
    <cellStyle name="Hyperlink 3" xfId="299"/>
    <cellStyle name="Hyperlink 3 2" xfId="300"/>
    <cellStyle name="Í¨Ø› [0.00]_PERSONAL" xfId="943"/>
    <cellStyle name="Í¨Ø›_PERSONAL" xfId="1050"/>
    <cellStyle name="Inndata 2" xfId="301"/>
    <cellStyle name="Input" xfId="636"/>
    <cellStyle name="Input Cells" xfId="302"/>
    <cellStyle name="Input Cells 2" xfId="303"/>
    <cellStyle name="Input Cells 3" xfId="304"/>
    <cellStyle name="Input Cells 3 2" xfId="305"/>
    <cellStyle name="Input Currency" xfId="306"/>
    <cellStyle name="Input Currency 2" xfId="307"/>
    <cellStyle name="Input Currency_bnlfile" xfId="308"/>
    <cellStyle name="Input Multiple" xfId="309"/>
    <cellStyle name="Input Percent" xfId="310"/>
    <cellStyle name="Input_$cell" xfId="637"/>
    <cellStyle name="InputKeepColour" xfId="311"/>
    <cellStyle name="InputKeepColour 2" xfId="742"/>
    <cellStyle name="InputVariColour" xfId="312"/>
    <cellStyle name="InputVariColour 2" xfId="743"/>
    <cellStyle name="IntFormat" xfId="1260"/>
    <cellStyle name="Įspėjimo tekstas" xfId="313"/>
    <cellStyle name="Išvestis" xfId="314"/>
    <cellStyle name="Įvestis" xfId="315"/>
    <cellStyle name="Koblet celle 2" xfId="316"/>
    <cellStyle name="Kolonne" xfId="1336"/>
    <cellStyle name="KolonneOverskrift" xfId="317"/>
    <cellStyle name="Kolumnrubrik" xfId="318"/>
    <cellStyle name="Komma" xfId="319" builtinId="3"/>
    <cellStyle name="Komma [0]_Blad1" xfId="320"/>
    <cellStyle name="Komma 10" xfId="642"/>
    <cellStyle name="Komma 11" xfId="886"/>
    <cellStyle name="Komma 12" xfId="882"/>
    <cellStyle name="Komma 13" xfId="891"/>
    <cellStyle name="Komma 14" xfId="925"/>
    <cellStyle name="Komma 15" xfId="1033"/>
    <cellStyle name="Komma 16" xfId="926"/>
    <cellStyle name="Komma 17" xfId="1018"/>
    <cellStyle name="Komma 18" xfId="1045"/>
    <cellStyle name="Komma 19" xfId="908"/>
    <cellStyle name="Komma 2" xfId="321"/>
    <cellStyle name="Komma 2 2" xfId="661"/>
    <cellStyle name="Komma 2 3" xfId="744"/>
    <cellStyle name="Komma 2 4" xfId="888"/>
    <cellStyle name="Komma 20" xfId="976"/>
    <cellStyle name="Komma 21" xfId="933"/>
    <cellStyle name="Komma 22" xfId="1027"/>
    <cellStyle name="Komma 23" xfId="1038"/>
    <cellStyle name="Komma 24" xfId="914"/>
    <cellStyle name="Komma 25" xfId="1039"/>
    <cellStyle name="Komma 26" xfId="1080"/>
    <cellStyle name="Komma 27" xfId="1028"/>
    <cellStyle name="Komma 28" xfId="1084"/>
    <cellStyle name="Komma 29" xfId="1036"/>
    <cellStyle name="Komma 3" xfId="322"/>
    <cellStyle name="Komma 3 2" xfId="662"/>
    <cellStyle name="Komma 3 3" xfId="745"/>
    <cellStyle name="Komma 3 4" xfId="1074"/>
    <cellStyle name="Komma 3 5" xfId="1110"/>
    <cellStyle name="Komma 3 5 2" xfId="1325"/>
    <cellStyle name="Komma 30" xfId="1086"/>
    <cellStyle name="Komma 31" xfId="1087"/>
    <cellStyle name="Komma 32" xfId="1067"/>
    <cellStyle name="Komma 33" xfId="1089"/>
    <cellStyle name="Komma 34" xfId="999"/>
    <cellStyle name="Komma 35" xfId="916"/>
    <cellStyle name="Komma 36" xfId="928"/>
    <cellStyle name="Komma 37" xfId="911"/>
    <cellStyle name="Komma 38" xfId="1088"/>
    <cellStyle name="Komma 39" xfId="1026"/>
    <cellStyle name="Komma 4" xfId="323"/>
    <cellStyle name="Komma 4 2" xfId="643"/>
    <cellStyle name="Komma 4 3" xfId="1111"/>
    <cellStyle name="Komma 4 3 2" xfId="1326"/>
    <cellStyle name="Komma 40" xfId="905"/>
    <cellStyle name="Komma 41" xfId="922"/>
    <cellStyle name="Komma 42" xfId="1069"/>
    <cellStyle name="Komma 43" xfId="1100"/>
    <cellStyle name="Komma 44" xfId="1103"/>
    <cellStyle name="Komma 45" xfId="1095"/>
    <cellStyle name="Komma 46" xfId="1093"/>
    <cellStyle name="Komma 47" xfId="1104"/>
    <cellStyle name="Komma 48" xfId="1091"/>
    <cellStyle name="Komma 49" xfId="1102"/>
    <cellStyle name="Komma 5" xfId="638"/>
    <cellStyle name="Komma 50" xfId="1105"/>
    <cellStyle name="Komma 51" xfId="1043"/>
    <cellStyle name="Komma 52" xfId="1106"/>
    <cellStyle name="Komma 53" xfId="1107"/>
    <cellStyle name="Komma 6" xfId="660"/>
    <cellStyle name="Komma 6 2" xfId="866"/>
    <cellStyle name="Komma 7" xfId="663"/>
    <cellStyle name="Komma 7 2" xfId="867"/>
    <cellStyle name="Komma 8" xfId="666"/>
    <cellStyle name="Komma 8 2" xfId="874"/>
    <cellStyle name="Komma 9" xfId="883"/>
    <cellStyle name="Komórka połączona" xfId="1261"/>
    <cellStyle name="Komórka zaznaczona" xfId="1262"/>
    <cellStyle name="Kontrollcelle 2" xfId="324"/>
    <cellStyle name="KRADSFI" xfId="325"/>
    <cellStyle name="LedeTekst4a" xfId="1263"/>
    <cellStyle name="Link Currency (0)" xfId="942"/>
    <cellStyle name="Link Currency (2)" xfId="1049"/>
    <cellStyle name="Link Units (0)" xfId="941"/>
    <cellStyle name="Link Units (1)" xfId="1048"/>
    <cellStyle name="Link Units (2)" xfId="940"/>
    <cellStyle name="Linked Cell" xfId="639"/>
    <cellStyle name="Linked Cell 2" xfId="1264"/>
    <cellStyle name="Mainhead" xfId="326"/>
    <cellStyle name="Margin" xfId="327"/>
    <cellStyle name="Merknad 2" xfId="328"/>
    <cellStyle name="Migliaia (0)_Costi" xfId="329"/>
    <cellStyle name="Migliaia [0]_INV2" xfId="330"/>
    <cellStyle name="Millares [0]_10 AVERIAS MASIVAS + ANT" xfId="1047"/>
    <cellStyle name="MLComma0" xfId="331"/>
    <cellStyle name="MLComma0 2" xfId="746"/>
    <cellStyle name="MLPercent0" xfId="332"/>
    <cellStyle name="MLPercent0 2" xfId="747"/>
    <cellStyle name="multiple" xfId="333"/>
    <cellStyle name="Multiple [1]" xfId="334"/>
    <cellStyle name="multiple 10" xfId="335"/>
    <cellStyle name="multiple 10 2" xfId="748"/>
    <cellStyle name="multiple 11" xfId="336"/>
    <cellStyle name="multiple 11 2" xfId="749"/>
    <cellStyle name="multiple 12" xfId="337"/>
    <cellStyle name="multiple 12 2" xfId="750"/>
    <cellStyle name="multiple 13" xfId="338"/>
    <cellStyle name="multiple 13 2" xfId="751"/>
    <cellStyle name="multiple 14" xfId="339"/>
    <cellStyle name="multiple 14 2" xfId="752"/>
    <cellStyle name="multiple 15" xfId="340"/>
    <cellStyle name="multiple 15 2" xfId="753"/>
    <cellStyle name="multiple 2" xfId="341"/>
    <cellStyle name="multiple 2 2" xfId="754"/>
    <cellStyle name="multiple 3" xfId="342"/>
    <cellStyle name="multiple 3 2" xfId="343"/>
    <cellStyle name="multiple 3 2 2" xfId="756"/>
    <cellStyle name="multiple 3 3" xfId="755"/>
    <cellStyle name="multiple 4" xfId="344"/>
    <cellStyle name="multiple 4 2" xfId="757"/>
    <cellStyle name="multiple 5" xfId="345"/>
    <cellStyle name="multiple 5 2" xfId="758"/>
    <cellStyle name="multiple 6" xfId="346"/>
    <cellStyle name="multiple 6 2" xfId="759"/>
    <cellStyle name="multiple 7" xfId="347"/>
    <cellStyle name="multiple 7 2" xfId="760"/>
    <cellStyle name="multiple 8" xfId="348"/>
    <cellStyle name="multiple 8 2" xfId="761"/>
    <cellStyle name="multiple 9" xfId="349"/>
    <cellStyle name="multiple 9 2" xfId="762"/>
    <cellStyle name="Multiple_03-Egne aksjer 1002" xfId="350"/>
    <cellStyle name="MultipleBelow" xfId="351"/>
    <cellStyle name="Nagłówek 1" xfId="1265"/>
    <cellStyle name="Nagłówek 2" xfId="1266"/>
    <cellStyle name="Nagłówek 3" xfId="1267"/>
    <cellStyle name="Nagłówek 4" xfId="1268"/>
    <cellStyle name="Neutral" xfId="352"/>
    <cellStyle name="Neutral 2" xfId="1269"/>
    <cellStyle name="Neutralne" xfId="1270"/>
    <cellStyle name="Neutralus" xfId="353"/>
    <cellStyle name="Nil" xfId="354"/>
    <cellStyle name="Non_definito" xfId="355"/>
    <cellStyle name="nonmultiple" xfId="356"/>
    <cellStyle name="nonmultiple 2" xfId="357"/>
    <cellStyle name="nonmultiple 2 2" xfId="763"/>
    <cellStyle name="nonmultiple 3" xfId="358"/>
    <cellStyle name="nonmultiple 3 2" xfId="359"/>
    <cellStyle name="nonmultiple 3 2 2" xfId="765"/>
    <cellStyle name="nonmultiple 3 3" xfId="764"/>
    <cellStyle name="nonmultiple 4" xfId="360"/>
    <cellStyle name="nonmultiple 4 2" xfId="766"/>
    <cellStyle name="NonPrintingArea" xfId="361"/>
    <cellStyle name="Normal" xfId="0" builtinId="0"/>
    <cellStyle name="Normal 10" xfId="362"/>
    <cellStyle name="Normal 10 2" xfId="767"/>
    <cellStyle name="Normal 10 3" xfId="1271"/>
    <cellStyle name="Normal 11" xfId="363"/>
    <cellStyle name="Normal 11 2" xfId="768"/>
    <cellStyle name="Normal 11 3" xfId="1272"/>
    <cellStyle name="Normal 12" xfId="364"/>
    <cellStyle name="Normal 12 2" xfId="769"/>
    <cellStyle name="Normal 12 3" xfId="998"/>
    <cellStyle name="Normal 13" xfId="365"/>
    <cellStyle name="Normal 13 2" xfId="770"/>
    <cellStyle name="Normal 13 3" xfId="1273"/>
    <cellStyle name="Normal 14" xfId="366"/>
    <cellStyle name="Normal 14 2" xfId="771"/>
    <cellStyle name="Normal 15" xfId="367"/>
    <cellStyle name="Normal 15 2" xfId="772"/>
    <cellStyle name="Normal 16" xfId="368"/>
    <cellStyle name="Normal 16 2" xfId="773"/>
    <cellStyle name="Normal 17" xfId="369"/>
    <cellStyle name="Normal 17 2" xfId="774"/>
    <cellStyle name="Normal 18" xfId="370"/>
    <cellStyle name="Normal 19" xfId="371"/>
    <cellStyle name="Normal 19 2" xfId="775"/>
    <cellStyle name="Normal 19 3" xfId="884"/>
    <cellStyle name="Normal 2" xfId="372"/>
    <cellStyle name="Normal 2 2" xfId="373"/>
    <cellStyle name="Normal 2 2 2" xfId="939"/>
    <cellStyle name="Normal 2 2 3" xfId="1274"/>
    <cellStyle name="Normal 2 3" xfId="655"/>
    <cellStyle name="Normal 2 4" xfId="776"/>
    <cellStyle name="Normal 2 5" xfId="1032"/>
    <cellStyle name="Normal 20" xfId="374"/>
    <cellStyle name="Normal 20 2" xfId="644"/>
    <cellStyle name="Normal 20 3" xfId="885"/>
    <cellStyle name="Normal 21" xfId="631"/>
    <cellStyle name="Normal 21 2" xfId="887"/>
    <cellStyle name="Normal 21 2 2" xfId="898"/>
    <cellStyle name="Normal 21 2 2 2" xfId="1328"/>
    <cellStyle name="Normal 21 2 3" xfId="1112"/>
    <cellStyle name="Normal 21 2 3 2" xfId="1329"/>
    <cellStyle name="Normal 21 2 4" xfId="1327"/>
    <cellStyle name="Normal 21 3" xfId="1108"/>
    <cellStyle name="Normal 21 3 2" xfId="1330"/>
    <cellStyle name="Normal 22" xfId="658"/>
    <cellStyle name="Normal 22 2" xfId="864"/>
    <cellStyle name="Normal 22 3" xfId="889"/>
    <cellStyle name="Normal 23" xfId="659"/>
    <cellStyle name="Normal 23 2" xfId="865"/>
    <cellStyle name="Normal 23 3" xfId="1109"/>
    <cellStyle name="Normal 23 3 2" xfId="1331"/>
    <cellStyle name="Normal 24" xfId="664"/>
    <cellStyle name="Normal 24 2" xfId="868"/>
    <cellStyle name="Normal 25" xfId="668"/>
    <cellStyle name="Normal 26" xfId="667"/>
    <cellStyle name="Normal 26 2" xfId="875"/>
    <cellStyle name="Normal 27" xfId="880"/>
    <cellStyle name="Normal 27 2" xfId="896"/>
    <cellStyle name="Normal 28" xfId="881"/>
    <cellStyle name="Normal 28 2" xfId="897"/>
    <cellStyle name="Normal 29" xfId="890"/>
    <cellStyle name="Normal 3" xfId="375"/>
    <cellStyle name="Normal 3 2" xfId="376"/>
    <cellStyle name="Normal 3 2 2" xfId="777"/>
    <cellStyle name="Normal 3 3" xfId="647"/>
    <cellStyle name="Normal 3 4" xfId="1275"/>
    <cellStyle name="Normal 30" xfId="1335"/>
    <cellStyle name="Normal 4" xfId="377"/>
    <cellStyle name="Normal 4 2" xfId="378"/>
    <cellStyle name="Normal 4 2 2" xfId="1017"/>
    <cellStyle name="Normal 4 3" xfId="778"/>
    <cellStyle name="Normal 4 4" xfId="1276"/>
    <cellStyle name="Normal 5" xfId="379"/>
    <cellStyle name="Normal 5 2" xfId="380"/>
    <cellStyle name="Normal 5 2 2" xfId="779"/>
    <cellStyle name="Normal 5 3" xfId="1277"/>
    <cellStyle name="Normal 6" xfId="381"/>
    <cellStyle name="Normal 6 2" xfId="780"/>
    <cellStyle name="Normal 6 3" xfId="1016"/>
    <cellStyle name="Normal 6 4" xfId="1278"/>
    <cellStyle name="Normal 7" xfId="382"/>
    <cellStyle name="Normal 7 2" xfId="781"/>
    <cellStyle name="Normal 7 3" xfId="1015"/>
    <cellStyle name="Normal 7 4" xfId="1279"/>
    <cellStyle name="Normal 8" xfId="383"/>
    <cellStyle name="Normal 8 2" xfId="782"/>
    <cellStyle name="Normal 8 3" xfId="1280"/>
    <cellStyle name="Normal 9" xfId="384"/>
    <cellStyle name="Normal 9 2" xfId="783"/>
    <cellStyle name="Normal 9 3" xfId="1281"/>
    <cellStyle name="Normal Cells" xfId="385"/>
    <cellStyle name="Normal Cells 2" xfId="386"/>
    <cellStyle name="Normal Cells 3" xfId="387"/>
    <cellStyle name="Normal Cells 3 2" xfId="388"/>
    <cellStyle name="Normal_betty1" xfId="389"/>
    <cellStyle name="Normal_betty1 2" xfId="646"/>
    <cellStyle name="Normal_k_Margrethe" xfId="390"/>
    <cellStyle name="Normal_Kap 2" xfId="391"/>
    <cellStyle name="Normal_Kredittrisiko" xfId="392"/>
    <cellStyle name="Normal_Mal kap 3-DAM" xfId="652"/>
    <cellStyle name="Normal_tabeller.xls" xfId="393"/>
    <cellStyle name="Normal_tabeller.xls 2" xfId="394"/>
    <cellStyle name="Normal_tabeller.xls 2 2" xfId="630"/>
    <cellStyle name="Normal_tabeller.xls 3" xfId="395"/>
    <cellStyle name="Normal_tabeller.xls 3 2" xfId="649"/>
    <cellStyle name="Normal_tabeller.xls 4" xfId="648"/>
    <cellStyle name="Normal_tabeller.xls 5" xfId="396"/>
    <cellStyle name="Normal_tabeller.xls 5 2" xfId="650"/>
    <cellStyle name="Normal_tabeller.xls 6" xfId="651"/>
    <cellStyle name="Normal2" xfId="397"/>
    <cellStyle name="Normale_BP Mod2" xfId="398"/>
    <cellStyle name="NormalGB" xfId="399"/>
    <cellStyle name="Normalny_DnB" xfId="1282"/>
    <cellStyle name="Note" xfId="640"/>
    <cellStyle name="Note 2" xfId="1283"/>
    <cellStyle name="Notes" xfId="400"/>
    <cellStyle name="number" xfId="401"/>
    <cellStyle name="Nøytral 2" xfId="402"/>
    <cellStyle name="Obliczenia" xfId="1284"/>
    <cellStyle name="Output" xfId="403"/>
    <cellStyle name="Output 2" xfId="1285"/>
    <cellStyle name="Overskrift 1 2" xfId="404"/>
    <cellStyle name="Overskrift 2 2" xfId="405"/>
    <cellStyle name="Overskrift 3 2" xfId="406"/>
    <cellStyle name="Overskrift 4 2" xfId="407"/>
    <cellStyle name="Page header" xfId="408"/>
    <cellStyle name="Page header 2" xfId="409"/>
    <cellStyle name="Page header 3" xfId="410"/>
    <cellStyle name="Page header 3 2" xfId="411"/>
    <cellStyle name="Page Heading Large" xfId="412"/>
    <cellStyle name="Page Heading Small" xfId="413"/>
    <cellStyle name="Page Number" xfId="414"/>
    <cellStyle name="Paryškinimas 1" xfId="415"/>
    <cellStyle name="Paryškinimas 2" xfId="416"/>
    <cellStyle name="Paryškinimas 3" xfId="417"/>
    <cellStyle name="Paryškinimas 4" xfId="418"/>
    <cellStyle name="Paryškinimas 5" xfId="419"/>
    <cellStyle name="Paryškinimas 6" xfId="420"/>
    <cellStyle name="Pastaba" xfId="421"/>
    <cellStyle name="Pastaba 2" xfId="422"/>
    <cellStyle name="Pavadinimas" xfId="423"/>
    <cellStyle name="pb_page_heading_LS" xfId="424"/>
    <cellStyle name="Percent [0]" xfId="425"/>
    <cellStyle name="Percent [1]" xfId="426"/>
    <cellStyle name="Percent [1] 2" xfId="784"/>
    <cellStyle name="Percent [2]" xfId="427"/>
    <cellStyle name="Percent [2] 2" xfId="785"/>
    <cellStyle name="Percent 2" xfId="656"/>
    <cellStyle name="Percent 3" xfId="657"/>
    <cellStyle name="Percent Hard" xfId="428"/>
    <cellStyle name="Percent*" xfId="429"/>
    <cellStyle name="Percentneg" xfId="430"/>
    <cellStyle name="Percentuale_INV2" xfId="431"/>
    <cellStyle name="Price" xfId="432"/>
    <cellStyle name="Profit figure" xfId="433"/>
    <cellStyle name="Profit figure 2" xfId="786"/>
    <cellStyle name="Prosent" xfId="434" builtinId="5"/>
    <cellStyle name="Prosent 2" xfId="435"/>
    <cellStyle name="Prosent 2 2" xfId="436"/>
    <cellStyle name="Prosent 2 2 2" xfId="1286"/>
    <cellStyle name="Prosent 2 3" xfId="437"/>
    <cellStyle name="Prosent 2 3 2" xfId="789"/>
    <cellStyle name="Prosent 2 4" xfId="788"/>
    <cellStyle name="Prosent 2 5" xfId="1031"/>
    <cellStyle name="Prosent 3" xfId="438"/>
    <cellStyle name="Prosent 3 2" xfId="439"/>
    <cellStyle name="Prosent 3 2 2" xfId="791"/>
    <cellStyle name="Prosent 3 3" xfId="790"/>
    <cellStyle name="Prosent 4" xfId="440"/>
    <cellStyle name="Prosent 4 2" xfId="792"/>
    <cellStyle name="Prosent 5" xfId="441"/>
    <cellStyle name="Prosent 5 2" xfId="793"/>
    <cellStyle name="Prosent 5 3" xfId="1010"/>
    <cellStyle name="Prosent 6" xfId="442"/>
    <cellStyle name="Prosent 6 2" xfId="1000"/>
    <cellStyle name="Prosent 7" xfId="787"/>
    <cellStyle name="Prosent 8" xfId="892"/>
    <cellStyle name="RaekkeNiv1" xfId="443"/>
    <cellStyle name="RaekkeNiv1 2" xfId="794"/>
    <cellStyle name="RaekkeNiv1 2 2" xfId="869"/>
    <cellStyle name="RaekkeNiv2" xfId="444"/>
    <cellStyle name="RaekkeNiv2 2" xfId="795"/>
    <cellStyle name="RaekkeNiv2 2 2" xfId="873"/>
    <cellStyle name="RaekkeNiv3" xfId="445"/>
    <cellStyle name="RaekkeNiv3 2" xfId="796"/>
    <cellStyle name="RaekkeNiv3 2 2" xfId="879"/>
    <cellStyle name="RaekkeNiv4" xfId="446"/>
    <cellStyle name="RaekkeNiv4 2" xfId="797"/>
    <cellStyle name="RaekkeNiv4 2 2" xfId="870"/>
    <cellStyle name="Ratio" xfId="447"/>
    <cellStyle name="Reuters Cells" xfId="448"/>
    <cellStyle name="Reuters Cells 2" xfId="449"/>
    <cellStyle name="Reuters Cells 3" xfId="450"/>
    <cellStyle name="Reuters Cells 3 2" xfId="451"/>
    <cellStyle name="Salomon Logo" xfId="452"/>
    <cellStyle name="ScotchRule" xfId="453"/>
    <cellStyle name="Shaded" xfId="454"/>
    <cellStyle name="ShadedCells_Database" xfId="455"/>
    <cellStyle name="SimCorp_Data" xfId="456"/>
    <cellStyle name="Single Accounting" xfId="457"/>
    <cellStyle name="Skaičiavimas" xfId="458"/>
    <cellStyle name="Standaard_Blad1" xfId="459"/>
    <cellStyle name="Standard_01d Geographische Märkte" xfId="460"/>
    <cellStyle name="Stil 1" xfId="461"/>
    <cellStyle name="Stil 1 2" xfId="462"/>
    <cellStyle name="Stil 1 2 2" xfId="798"/>
    <cellStyle name="Stil 1 2 3" xfId="1007"/>
    <cellStyle name="Stil 1 3" xfId="463"/>
    <cellStyle name="Stil 1 3 2" xfId="464"/>
    <cellStyle name="Stil 1 3 2 2" xfId="800"/>
    <cellStyle name="Stil 1 3 3" xfId="799"/>
    <cellStyle name="Stil 1 4" xfId="465"/>
    <cellStyle name="Stil 1 4 2" xfId="801"/>
    <cellStyle name="Stil 10" xfId="466"/>
    <cellStyle name="Stil 10 2" xfId="802"/>
    <cellStyle name="Stil 11" xfId="467"/>
    <cellStyle name="Stil 11 2" xfId="803"/>
    <cellStyle name="Stil 12" xfId="468"/>
    <cellStyle name="Stil 12 2" xfId="804"/>
    <cellStyle name="Stil 13" xfId="469"/>
    <cellStyle name="Stil 14" xfId="470"/>
    <cellStyle name="Stil 14 2" xfId="805"/>
    <cellStyle name="Stil 15" xfId="471"/>
    <cellStyle name="Stil 15 2" xfId="806"/>
    <cellStyle name="Stil 16" xfId="472"/>
    <cellStyle name="Stil 16 2" xfId="807"/>
    <cellStyle name="Stil 17" xfId="473"/>
    <cellStyle name="Stil 17 2" xfId="808"/>
    <cellStyle name="Stil 18" xfId="474"/>
    <cellStyle name="Stil 18 2" xfId="809"/>
    <cellStyle name="Stil 19" xfId="475"/>
    <cellStyle name="Stil 19 2" xfId="810"/>
    <cellStyle name="Stil 2" xfId="476"/>
    <cellStyle name="Stil 2 2" xfId="935"/>
    <cellStyle name="Stil 20" xfId="477"/>
    <cellStyle name="Stil 20 2" xfId="811"/>
    <cellStyle name="Stil 21" xfId="478"/>
    <cellStyle name="Stil 21 2" xfId="812"/>
    <cellStyle name="Stil 22" xfId="479"/>
    <cellStyle name="Stil 22 2" xfId="813"/>
    <cellStyle name="Stil 23" xfId="480"/>
    <cellStyle name="Stil 23 2" xfId="814"/>
    <cellStyle name="Stil 24" xfId="481"/>
    <cellStyle name="Stil 24 2" xfId="815"/>
    <cellStyle name="Stil 25" xfId="482"/>
    <cellStyle name="Stil 25 2" xfId="816"/>
    <cellStyle name="Stil 26" xfId="483"/>
    <cellStyle name="Stil 26 2" xfId="817"/>
    <cellStyle name="Stil 27" xfId="484"/>
    <cellStyle name="Stil 27 2" xfId="818"/>
    <cellStyle name="Stil 28" xfId="485"/>
    <cellStyle name="Stil 29" xfId="486"/>
    <cellStyle name="Stil 3" xfId="487"/>
    <cellStyle name="Stil 3 2" xfId="819"/>
    <cellStyle name="Stil 30" xfId="488"/>
    <cellStyle name="Stil 30 2" xfId="820"/>
    <cellStyle name="Stil 31" xfId="489"/>
    <cellStyle name="Stil 31 2" xfId="821"/>
    <cellStyle name="Stil 32" xfId="490"/>
    <cellStyle name="Stil 32 2" xfId="822"/>
    <cellStyle name="Stil 33" xfId="491"/>
    <cellStyle name="Stil 33 2" xfId="823"/>
    <cellStyle name="Stil 34" xfId="492"/>
    <cellStyle name="Stil 34 2" xfId="824"/>
    <cellStyle name="Stil 35" xfId="493"/>
    <cellStyle name="Stil 35 2" xfId="825"/>
    <cellStyle name="Stil 36" xfId="494"/>
    <cellStyle name="Stil 36 2" xfId="826"/>
    <cellStyle name="Stil 37" xfId="495"/>
    <cellStyle name="Stil 37 2" xfId="827"/>
    <cellStyle name="Stil 38" xfId="496"/>
    <cellStyle name="Stil 38 2" xfId="828"/>
    <cellStyle name="Stil 39" xfId="497"/>
    <cellStyle name="Stil 4" xfId="498"/>
    <cellStyle name="Stil 4 2" xfId="829"/>
    <cellStyle name="Stil 40" xfId="499"/>
    <cellStyle name="Stil 41" xfId="500"/>
    <cellStyle name="Stil 42" xfId="501"/>
    <cellStyle name="Stil 43" xfId="502"/>
    <cellStyle name="Stil 44" xfId="503"/>
    <cellStyle name="Stil 45" xfId="504"/>
    <cellStyle name="Stil 45 2" xfId="830"/>
    <cellStyle name="Stil 46" xfId="505"/>
    <cellStyle name="Stil 46 2" xfId="831"/>
    <cellStyle name="Stil 47" xfId="506"/>
    <cellStyle name="Stil 47 2" xfId="832"/>
    <cellStyle name="Stil 48" xfId="507"/>
    <cellStyle name="Stil 48 2" xfId="833"/>
    <cellStyle name="Stil 49" xfId="508"/>
    <cellStyle name="Stil 5" xfId="509"/>
    <cellStyle name="Stil 5 2" xfId="834"/>
    <cellStyle name="Stil 50" xfId="510"/>
    <cellStyle name="Stil 51" xfId="511"/>
    <cellStyle name="Stil 51 2" xfId="835"/>
    <cellStyle name="Stil 52" xfId="512"/>
    <cellStyle name="Stil 52 2" xfId="836"/>
    <cellStyle name="Stil 53" xfId="513"/>
    <cellStyle name="Stil 53 2" xfId="837"/>
    <cellStyle name="Stil 54" xfId="514"/>
    <cellStyle name="Stil 54 2" xfId="838"/>
    <cellStyle name="Stil 55" xfId="515"/>
    <cellStyle name="Stil 56" xfId="516"/>
    <cellStyle name="Stil 57" xfId="517"/>
    <cellStyle name="Stil 58" xfId="518"/>
    <cellStyle name="Stil 6" xfId="519"/>
    <cellStyle name="Stil 6 2" xfId="839"/>
    <cellStyle name="Stil 7" xfId="520"/>
    <cellStyle name="Stil 7 2" xfId="840"/>
    <cellStyle name="Stil 8" xfId="521"/>
    <cellStyle name="Stil 8 2" xfId="841"/>
    <cellStyle name="Stil 9" xfId="522"/>
    <cellStyle name="Stil 9 2" xfId="842"/>
    <cellStyle name="Style D green" xfId="523"/>
    <cellStyle name="Style E" xfId="524"/>
    <cellStyle name="Style H" xfId="525"/>
    <cellStyle name="Sub total" xfId="526"/>
    <cellStyle name="Sub total 10" xfId="1071"/>
    <cellStyle name="Sub total 11" xfId="1070"/>
    <cellStyle name="Sub total 12" xfId="899"/>
    <cellStyle name="Sub total 13" xfId="1023"/>
    <cellStyle name="Sub total 14" xfId="920"/>
    <cellStyle name="Sub total 15" xfId="1072"/>
    <cellStyle name="Sub total 16" xfId="919"/>
    <cellStyle name="Sub total 17" xfId="907"/>
    <cellStyle name="Sub total 18" xfId="924"/>
    <cellStyle name="Sub total 19" xfId="1004"/>
    <cellStyle name="Sub total 2" xfId="527"/>
    <cellStyle name="Sub total 20" xfId="1011"/>
    <cellStyle name="Sub total 21" xfId="1079"/>
    <cellStyle name="Sub total 22" xfId="906"/>
    <cellStyle name="Sub total 23" xfId="901"/>
    <cellStyle name="Sub total 24" xfId="1009"/>
    <cellStyle name="Sub total 25" xfId="1099"/>
    <cellStyle name="Sub total 26" xfId="1094"/>
    <cellStyle name="Sub total 3" xfId="528"/>
    <cellStyle name="Sub total 3 2" xfId="529"/>
    <cellStyle name="Sub total 4" xfId="1006"/>
    <cellStyle name="Sub total 5" xfId="1046"/>
    <cellStyle name="Sub total 6" xfId="912"/>
    <cellStyle name="Sub total 7" xfId="977"/>
    <cellStyle name="Sub total 8" xfId="917"/>
    <cellStyle name="Sub total 9" xfId="988"/>
    <cellStyle name="Subtitle" xfId="530"/>
    <cellStyle name="Suma" xfId="531"/>
    <cellStyle name="Suma 2" xfId="1287"/>
    <cellStyle name="Summa" xfId="532"/>
    <cellStyle name="Summa 2" xfId="1020"/>
    <cellStyle name="Summa 3" xfId="1076"/>
    <cellStyle name="Summa 4" xfId="930"/>
    <cellStyle name="Summa 5" xfId="1008"/>
    <cellStyle name="Summa 6" xfId="903"/>
    <cellStyle name="Summa 7" xfId="1021"/>
    <cellStyle name="Susietas langelis" xfId="533"/>
    <cellStyle name="SwitchCell" xfId="534"/>
    <cellStyle name="Tabelltittel" xfId="1337"/>
    <cellStyle name="Table Col Head" xfId="535"/>
    <cellStyle name="Table end" xfId="536"/>
    <cellStyle name="Table end 2" xfId="537"/>
    <cellStyle name="Table end 3" xfId="538"/>
    <cellStyle name="Table end 3 2" xfId="539"/>
    <cellStyle name="Table head" xfId="540"/>
    <cellStyle name="Table head 2" xfId="541"/>
    <cellStyle name="Table head 3" xfId="542"/>
    <cellStyle name="Table head 3 2" xfId="543"/>
    <cellStyle name="Table head 4" xfId="1073"/>
    <cellStyle name="Table head 5" xfId="1077"/>
    <cellStyle name="Table head 6" xfId="1012"/>
    <cellStyle name="Table head 7" xfId="1019"/>
    <cellStyle name="Table head 8" xfId="929"/>
    <cellStyle name="Table head 9" xfId="937"/>
    <cellStyle name="Table Head Aligned" xfId="544"/>
    <cellStyle name="Table Head Blue" xfId="545"/>
    <cellStyle name="Table Head Green" xfId="546"/>
    <cellStyle name="Table Head_03-Egne aksjer 1002" xfId="547"/>
    <cellStyle name="Table Heading" xfId="548"/>
    <cellStyle name="Table Source" xfId="549"/>
    <cellStyle name="Table Sub Head" xfId="550"/>
    <cellStyle name="Table Text" xfId="551"/>
    <cellStyle name="table text bold" xfId="552"/>
    <cellStyle name="table text bold 2" xfId="553"/>
    <cellStyle name="table text bold 3" xfId="554"/>
    <cellStyle name="table text bold 3 2" xfId="555"/>
    <cellStyle name="table text bold green" xfId="556"/>
    <cellStyle name="table text bold green 2" xfId="557"/>
    <cellStyle name="table text bold_Q Sum_Res N" xfId="927"/>
    <cellStyle name="table text light" xfId="558"/>
    <cellStyle name="table text light 2" xfId="559"/>
    <cellStyle name="table text light 3" xfId="560"/>
    <cellStyle name="table text light 3 2" xfId="561"/>
    <cellStyle name="Table Title" xfId="562"/>
    <cellStyle name="Table Units" xfId="563"/>
    <cellStyle name="Table_Header" xfId="564"/>
    <cellStyle name="TableBorder" xfId="565"/>
    <cellStyle name="TableBorder 2" xfId="843"/>
    <cellStyle name="TableColumnHeader" xfId="566"/>
    <cellStyle name="TableHeading" xfId="567"/>
    <cellStyle name="TableHeading 2" xfId="844"/>
    <cellStyle name="TableHighlight" xfId="568"/>
    <cellStyle name="TableHighlight 2" xfId="845"/>
    <cellStyle name="TableNote" xfId="569"/>
    <cellStyle name="TableNote 2" xfId="846"/>
    <cellStyle name="Tekst objaśnienia" xfId="1288"/>
    <cellStyle name="Tekst ostrzeżenia" xfId="1289"/>
    <cellStyle name="test a style" xfId="570"/>
    <cellStyle name="Text" xfId="571"/>
    <cellStyle name="Text [3]" xfId="572"/>
    <cellStyle name="Text [5]" xfId="573"/>
    <cellStyle name="Text 1" xfId="574"/>
    <cellStyle name="Text 2" xfId="575"/>
    <cellStyle name="Text Head 1" xfId="576"/>
    <cellStyle name="Text Head 2" xfId="577"/>
    <cellStyle name="Text Indent 1" xfId="578"/>
    <cellStyle name="Text Indent 2" xfId="579"/>
    <cellStyle name="Tikrinimo langelis" xfId="580"/>
    <cellStyle name="Times 10" xfId="581"/>
    <cellStyle name="Times 12" xfId="582"/>
    <cellStyle name="Title" xfId="583"/>
    <cellStyle name="Title 2" xfId="1290"/>
    <cellStyle name="Titles" xfId="584"/>
    <cellStyle name="Tittel 2" xfId="585"/>
    <cellStyle name="TOC" xfId="586"/>
    <cellStyle name="TOC 1" xfId="587"/>
    <cellStyle name="TOC 2" xfId="588"/>
    <cellStyle name="Total" xfId="589"/>
    <cellStyle name="Total 2" xfId="1291"/>
    <cellStyle name="Total Currency" xfId="590"/>
    <cellStyle name="Total Normal" xfId="591"/>
    <cellStyle name="Total_06-Tilknytta 0906" xfId="1292"/>
    <cellStyle name="Totalt 2" xfId="592"/>
    <cellStyle name="ts" xfId="593"/>
    <cellStyle name="Tusenskille [0]_Bok2" xfId="594"/>
    <cellStyle name="Tusenskille 10" xfId="595"/>
    <cellStyle name="Tusenskille 10 2" xfId="847"/>
    <cellStyle name="Tusenskille 11" xfId="596"/>
    <cellStyle name="Tusenskille 11 2" xfId="848"/>
    <cellStyle name="Tusenskille 12" xfId="597"/>
    <cellStyle name="Tusenskille 12 2" xfId="849"/>
    <cellStyle name="Tusenskille 13" xfId="598"/>
    <cellStyle name="Tusenskille 13 2" xfId="850"/>
    <cellStyle name="Tusenskille 14" xfId="599"/>
    <cellStyle name="Tusenskille 14 2" xfId="851"/>
    <cellStyle name="Tusenskille 15" xfId="600"/>
    <cellStyle name="Tusenskille 15 2" xfId="852"/>
    <cellStyle name="Tusenskille 16" xfId="601"/>
    <cellStyle name="Tusenskille 16 2" xfId="853"/>
    <cellStyle name="Tusenskille 17" xfId="602"/>
    <cellStyle name="Tusenskille 17 2" xfId="854"/>
    <cellStyle name="Tusenskille 2" xfId="603"/>
    <cellStyle name="Tusenskille 2 2" xfId="855"/>
    <cellStyle name="Tusenskille 2 3" xfId="1035"/>
    <cellStyle name="Tusenskille 3" xfId="604"/>
    <cellStyle name="Tusenskille 3 2" xfId="856"/>
    <cellStyle name="Tusenskille 3 2 2" xfId="1293"/>
    <cellStyle name="Tusenskille 3 3" xfId="1003"/>
    <cellStyle name="Tusenskille 4" xfId="605"/>
    <cellStyle name="Tusenskille 4 2" xfId="665"/>
    <cellStyle name="Tusenskille 4 2 2" xfId="1321"/>
    <cellStyle name="Tusenskille 4 3" xfId="857"/>
    <cellStyle name="Tusenskille 4 4" xfId="1002"/>
    <cellStyle name="Tusenskille 4 4 2" xfId="1332"/>
    <cellStyle name="Tusenskille 5" xfId="606"/>
    <cellStyle name="Tusenskille 5 2" xfId="858"/>
    <cellStyle name="Tusenskille 5 3" xfId="1001"/>
    <cellStyle name="Tusenskille 6" xfId="607"/>
    <cellStyle name="Tusenskille 6 2" xfId="859"/>
    <cellStyle name="Tusenskille 7" xfId="608"/>
    <cellStyle name="Tusenskille 7 2" xfId="860"/>
    <cellStyle name="Tusenskille 8" xfId="609"/>
    <cellStyle name="Tusenskille 8 2" xfId="861"/>
    <cellStyle name="Tusenskille 9" xfId="610"/>
    <cellStyle name="Tusenskille 9 2" xfId="862"/>
    <cellStyle name="Tytuł" xfId="1294"/>
    <cellStyle name="Underline_Single" xfId="611"/>
    <cellStyle name="Utdata 2" xfId="612"/>
    <cellStyle name="Uthevingsfarge1 2" xfId="613"/>
    <cellStyle name="Uthevingsfarge2 2" xfId="614"/>
    <cellStyle name="Uthevingsfarge3 2" xfId="615"/>
    <cellStyle name="Uthevingsfarge4 2" xfId="616"/>
    <cellStyle name="Uthevingsfarge5 2" xfId="617"/>
    <cellStyle name="Uthevingsfarge6 2" xfId="618"/>
    <cellStyle name="Uwaga" xfId="1295"/>
    <cellStyle name="Valuta (0)_Costi" xfId="619"/>
    <cellStyle name="Varseltekst 2" xfId="620"/>
    <cellStyle name="w" xfId="621"/>
    <cellStyle name="Warburg" xfId="622"/>
    <cellStyle name="Warning Text" xfId="641"/>
    <cellStyle name="Währung [0]_050526 Ratios Denmark without banks" xfId="623"/>
    <cellStyle name="Währung_050526 Ratios Denmark without banks" xfId="624"/>
    <cellStyle name="Year" xfId="625"/>
    <cellStyle name="Year 2" xfId="626"/>
    <cellStyle name="Year 3" xfId="627"/>
    <cellStyle name="Year 3 2" xfId="628"/>
    <cellStyle name="YearFormat" xfId="1296"/>
    <cellStyle name="Yen" xfId="629"/>
    <cellStyle name="Złe" xfId="1297"/>
    <cellStyle name="Акцент1" xfId="1298"/>
    <cellStyle name="Акцент2" xfId="1299"/>
    <cellStyle name="Акцент3" xfId="1300"/>
    <cellStyle name="Акцент4" xfId="1301"/>
    <cellStyle name="Акцент5" xfId="1302"/>
    <cellStyle name="Акцент6" xfId="1303"/>
    <cellStyle name="Ввод " xfId="1304"/>
    <cellStyle name="Вывод" xfId="1305"/>
    <cellStyle name="Вычисление" xfId="1306"/>
    <cellStyle name="Заголовок 1" xfId="1307"/>
    <cellStyle name="Заголовок 2" xfId="1308"/>
    <cellStyle name="Заголовок 3" xfId="1309"/>
    <cellStyle name="Заголовок 4" xfId="1310"/>
    <cellStyle name="Итог" xfId="1311"/>
    <cellStyle name="Контрольная ячейка" xfId="1312"/>
    <cellStyle name="Название" xfId="1313"/>
    <cellStyle name="Нейтральный" xfId="1314"/>
    <cellStyle name="Плохой" xfId="1315"/>
    <cellStyle name="Пояснение" xfId="1316"/>
    <cellStyle name="Примечание" xfId="1317"/>
    <cellStyle name="Связанная ячейка" xfId="1318"/>
    <cellStyle name="Текст предупреждения" xfId="1319"/>
    <cellStyle name="Хороший" xfId="132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mruColors>
      <color rgb="FFEEE5D2"/>
      <color rgb="FFFFFF99"/>
      <color rgb="FF99FF99"/>
      <color rgb="FFE9DDC5"/>
      <color rgb="FFFFCC66"/>
      <color rgb="FF80B9BA"/>
      <color rgb="FFC0C0C0"/>
      <color rgb="FF53959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(1)'!$B$216:$B$217</c:f>
              <c:strCache>
                <c:ptCount val="1"/>
                <c:pt idx="0">
                  <c:v>31 March 2015</c:v>
                </c:pt>
              </c:strCache>
            </c:strRef>
          </c:tx>
          <c:dPt>
            <c:idx val="0"/>
            <c:bubble3D val="0"/>
            <c:spPr>
              <a:solidFill>
                <a:srgbClr val="80B9BA"/>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0.33997224954310312"/>
                  <c:y val="7.6466653001398349E-2"/>
                </c:manualLayout>
              </c:layout>
              <c:showLegendKey val="0"/>
              <c:showVal val="0"/>
              <c:showCatName val="1"/>
              <c:showSerName val="0"/>
              <c:showPercent val="1"/>
              <c:showBubbleSize val="0"/>
              <c:separator>
</c:separator>
            </c:dLbl>
            <c:dLbl>
              <c:idx val="1"/>
              <c:layout>
                <c:manualLayout>
                  <c:x val="-0.17023364918455555"/>
                  <c:y val="-7.7142259268301192E-2"/>
                </c:manualLayout>
              </c:layout>
              <c:showLegendKey val="0"/>
              <c:showVal val="0"/>
              <c:showCatName val="1"/>
              <c:showSerName val="0"/>
              <c:showPercent val="1"/>
              <c:showBubbleSize val="0"/>
              <c:separator>
</c:separator>
            </c:dLbl>
            <c:dLbl>
              <c:idx val="2"/>
              <c:layout>
                <c:manualLayout>
                  <c:x val="3.8512068661977955E-2"/>
                  <c:y val="-4.4106302096048544E-2"/>
                </c:manualLayout>
              </c:layout>
              <c:showLegendKey val="0"/>
              <c:showVal val="0"/>
              <c:showCatName val="1"/>
              <c:showSerName val="0"/>
              <c:showPercent val="1"/>
              <c:showBubbleSize val="0"/>
              <c:separator>
</c:separator>
            </c:dLbl>
            <c:dLbl>
              <c:idx val="3"/>
              <c:layout>
                <c:manualLayout>
                  <c:x val="0.20080629392186458"/>
                  <c:y val="5.1819132982248106E-2"/>
                </c:manualLayout>
              </c:layout>
              <c:showLegendKey val="0"/>
              <c:showVal val="0"/>
              <c:showCatName val="1"/>
              <c:showSerName val="0"/>
              <c:showPercent val="1"/>
              <c:showBubbleSize val="0"/>
              <c:separator>
</c:separator>
            </c:dLbl>
            <c:dLbl>
              <c:idx val="4"/>
              <c:layout>
                <c:manualLayout>
                  <c:x val="0.17852796212290434"/>
                  <c:y val="0.19959613573745336"/>
                </c:manualLayout>
              </c:layout>
              <c:showLegendKey val="0"/>
              <c:showVal val="0"/>
              <c:showCatName val="1"/>
              <c:showSerName val="0"/>
              <c:showPercent val="1"/>
              <c:showBubbleSize val="0"/>
              <c:separator>
</c:separator>
            </c:dLbl>
            <c:dLbl>
              <c:idx val="5"/>
              <c:layout>
                <c:manualLayout>
                  <c:x val="8.1398318382763804E-2"/>
                  <c:y val="0.21110766226066335"/>
                </c:manualLayout>
              </c:layout>
              <c:showLegendKey val="0"/>
              <c:showVal val="0"/>
              <c:showCatName val="1"/>
              <c:showSerName val="0"/>
              <c:showPercent val="1"/>
              <c:showBubbleSize val="0"/>
              <c:separator>
</c:separator>
            </c:dLbl>
            <c:dLbl>
              <c:idx val="6"/>
              <c:layout>
                <c:manualLayout>
                  <c:x val="3.745227264661613E-2"/>
                  <c:y val="0.19628047291877376"/>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3.4298979380948308E-2"/>
                  <c:y val="0.15879294109440936"/>
                </c:manualLayout>
              </c:layout>
              <c:showLegendKey val="0"/>
              <c:showVal val="0"/>
              <c:showCatName val="1"/>
              <c:showSerName val="0"/>
              <c:showPercent val="1"/>
              <c:showBubbleSize val="0"/>
              <c:separator>
</c:separator>
            </c:dLbl>
            <c:dLbl>
              <c:idx val="9"/>
              <c:layout>
                <c:manualLayout>
                  <c:x val="-0.21188822526962867"/>
                  <c:y val="0.14032818330833885"/>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spPr>
              <a:ln w="3175"/>
            </c:spPr>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(1)'!$A$218:$A$227</c:f>
              <c:strCache>
                <c:ptCount val="10"/>
                <c:pt idx="0">
                  <c:v>Retail store facility building loans</c:v>
                </c:pt>
                <c:pt idx="1">
                  <c:v>Hotel building loans</c:v>
                </c:pt>
                <c:pt idx="2">
                  <c:v>Shopping centre building loans</c:v>
                </c:pt>
                <c:pt idx="3">
                  <c:v>Office premises building loans</c:v>
                </c:pt>
                <c:pt idx="4">
                  <c:v>Leasing of retail store facilities</c:v>
                </c:pt>
                <c:pt idx="5">
                  <c:v>Leasing of hotels</c:v>
                </c:pt>
                <c:pt idx="6">
                  <c:v>Leasing of shopping centres</c:v>
                </c:pt>
                <c:pt idx="7">
                  <c:v>Leasing of office premises</c:v>
                </c:pt>
                <c:pt idx="8">
                  <c:v>Leasing of warehouse/ logistics/ multi-purpose buildings</c:v>
                </c:pt>
                <c:pt idx="9">
                  <c:v>Other</c:v>
                </c:pt>
              </c:strCache>
            </c:strRef>
          </c:cat>
          <c:val>
            <c:numRef>
              <c:f>'EAD (1)'!$B$218:$B$227</c:f>
              <c:numCache>
                <c:formatCode>0.0_);\(0.0\)</c:formatCode>
                <c:ptCount val="10"/>
                <c:pt idx="0">
                  <c:v>1.7093111467100002</c:v>
                </c:pt>
                <c:pt idx="1">
                  <c:v>5.5155534821700014</c:v>
                </c:pt>
                <c:pt idx="2">
                  <c:v>3.1888908895600006</c:v>
                </c:pt>
                <c:pt idx="3">
                  <c:v>4.1724847066499997</c:v>
                </c:pt>
                <c:pt idx="4">
                  <c:v>13.546846738520005</c:v>
                </c:pt>
                <c:pt idx="5">
                  <c:v>19.621143474129997</c:v>
                </c:pt>
                <c:pt idx="6">
                  <c:v>12.018271296360002</c:v>
                </c:pt>
                <c:pt idx="7">
                  <c:v>92.395076543900046</c:v>
                </c:pt>
                <c:pt idx="8">
                  <c:v>20.614237365930006</c:v>
                </c:pt>
                <c:pt idx="9">
                  <c:v>35.820692098587564</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31 March</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bg1"/>
                </a:solidFill>
              </a:ln>
            </c:spPr>
          </c:dPt>
          <c:dPt>
            <c:idx val="4"/>
            <c:bubble3D val="0"/>
            <c:spPr>
              <a:solidFill>
                <a:schemeClr val="accent2"/>
              </a:solidFill>
              <a:ln>
                <a:solidFill>
                  <a:schemeClr val="bg1"/>
                </a:solidFill>
              </a:ln>
            </c:spPr>
          </c:dPt>
          <c:dPt>
            <c:idx val="5"/>
            <c:bubble3D val="0"/>
            <c:spPr>
              <a:solidFill>
                <a:schemeClr val="accent2"/>
              </a:solidFill>
              <a:ln>
                <a:solidFill>
                  <a:schemeClr val="bg1"/>
                </a:solidFill>
              </a:ln>
            </c:spPr>
          </c:dPt>
          <c:dPt>
            <c:idx val="6"/>
            <c:bubble3D val="0"/>
            <c:spPr>
              <a:solidFill>
                <a:schemeClr val="accent2"/>
              </a:solidFill>
              <a:ln>
                <a:solidFill>
                  <a:schemeClr val="bg1"/>
                </a:solidFill>
              </a:ln>
            </c:spPr>
          </c:dPt>
          <c:dPt>
            <c:idx val="7"/>
            <c:bubble3D val="0"/>
            <c:spPr>
              <a:solidFill>
                <a:schemeClr val="bg1"/>
              </a:solidFill>
              <a:ln>
                <a:solidFill>
                  <a:schemeClr val="bg1"/>
                </a:solidFill>
              </a:ln>
            </c:spPr>
          </c:dPt>
          <c:dPt>
            <c:idx val="8"/>
            <c:bubble3D val="0"/>
            <c:spPr>
              <a:solidFill>
                <a:srgbClr val="80B9BA"/>
              </a:solidFill>
              <a:ln>
                <a:solidFill>
                  <a:schemeClr val="bg1"/>
                </a:solidFill>
              </a:ln>
            </c:spPr>
          </c:dPt>
          <c:dPt>
            <c:idx val="9"/>
            <c:bubble3D val="0"/>
            <c:spPr>
              <a:solidFill>
                <a:schemeClr val="accent2"/>
              </a:solidFill>
              <a:ln>
                <a:solidFill>
                  <a:schemeClr val="bg1"/>
                </a:solidFill>
              </a:ln>
            </c:spPr>
          </c:dPt>
          <c:dPt>
            <c:idx val="10"/>
            <c:bubble3D val="0"/>
            <c:spPr>
              <a:solidFill>
                <a:schemeClr val="bg1"/>
              </a:solidFill>
              <a:ln>
                <a:solidFill>
                  <a:schemeClr val="bg1"/>
                </a:solidFill>
              </a:ln>
            </c:spPr>
          </c:dPt>
          <c:dPt>
            <c:idx val="11"/>
            <c:bubble3D val="0"/>
            <c:spPr>
              <a:solidFill>
                <a:srgbClr val="80B9BA"/>
              </a:solidFill>
              <a:ln>
                <a:solidFill>
                  <a:schemeClr val="bg1"/>
                </a:solidFill>
              </a:ln>
            </c:spPr>
          </c:dPt>
          <c:dPt>
            <c:idx val="12"/>
            <c:bubble3D val="0"/>
            <c:spPr>
              <a:solidFill>
                <a:schemeClr val="bg1"/>
              </a:solidFill>
              <a:ln>
                <a:solidFill>
                  <a:schemeClr val="bg1"/>
                </a:solidFill>
              </a:ln>
            </c:spPr>
          </c:dPt>
          <c:dLbls>
            <c:dLbl>
              <c:idx val="0"/>
              <c:delete val="1"/>
            </c:dLbl>
            <c:dLbl>
              <c:idx val="1"/>
              <c:delete val="1"/>
            </c:dLbl>
            <c:dLbl>
              <c:idx val="2"/>
              <c:delete val="1"/>
            </c:dLbl>
            <c:dLbl>
              <c:idx val="3"/>
              <c:layout>
                <c:manualLayout>
                  <c:x val="0.36845784313725488"/>
                  <c:y val="5.1496527777777782E-3"/>
                </c:manualLayout>
              </c:layout>
              <c:showLegendKey val="0"/>
              <c:showVal val="0"/>
              <c:showCatName val="1"/>
              <c:showSerName val="0"/>
              <c:showPercent val="0"/>
              <c:showBubbleSize val="0"/>
            </c:dLbl>
            <c:dLbl>
              <c:idx val="4"/>
              <c:layout>
                <c:manualLayout>
                  <c:x val="-2.0392156862745098E-4"/>
                  <c:y val="-1.3589236111111111E-2"/>
                </c:manualLayout>
              </c:layout>
              <c:showLegendKey val="0"/>
              <c:showVal val="0"/>
              <c:showCatName val="1"/>
              <c:showSerName val="0"/>
              <c:showPercent val="0"/>
              <c:showBubbleSize val="0"/>
            </c:dLbl>
            <c:dLbl>
              <c:idx val="5"/>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(1)'!$A$435,'EAD (1)'!$A$436,'EAD (1)'!$A$164,'EAD (1)'!$A$165)</c:f>
              <c:strCache>
                <c:ptCount val="5"/>
                <c:pt idx="0">
                  <c:v>Amounts in NOK billion</c:v>
                </c:pt>
                <c:pt idx="1">
                  <c:v>SME</c:v>
                </c:pt>
                <c:pt idx="2">
                  <c:v>LCI</c:v>
                </c:pt>
                <c:pt idx="3">
                  <c:v>Residential mortgages</c:v>
                </c:pt>
                <c:pt idx="4">
                  <c:v>Private individuals</c:v>
                </c:pt>
              </c:strCache>
            </c:strRef>
          </c:cat>
          <c:val>
            <c:numRef>
              <c:f>('EAD (1)'!$B$61,'EAD (1)'!$B$83,'EAD (1)'!$B$84,'EAD (1)'!$B$164,'EAD (1)'!$B$165)</c:f>
              <c:numCache>
                <c:formatCode>_(* #,##0.0_);_(* \(#,##0.0\);_(* "-"_);_(@_)</c:formatCode>
                <c:ptCount val="5"/>
                <c:pt idx="0" formatCode="@_)">
                  <c:v>0</c:v>
                </c:pt>
                <c:pt idx="1">
                  <c:v>254.9726779728399</c:v>
                </c:pt>
                <c:pt idx="2">
                  <c:v>851.64973812772405</c:v>
                </c:pt>
                <c:pt idx="3" formatCode="0.0_);\(0.0\);\-_)">
                  <c:v>717.59084826885965</c:v>
                </c:pt>
                <c:pt idx="4" formatCode="0.0_);\(0.0\);\-_)">
                  <c:v>117.95004140145006</c:v>
                </c:pt>
              </c:numCache>
            </c:numRef>
          </c:val>
        </c:ser>
        <c:dLbls>
          <c:showLegendKey val="0"/>
          <c:showVal val="0"/>
          <c:showCatName val="0"/>
          <c:showSerName val="0"/>
          <c:showPercent val="0"/>
          <c:showBubbleSize val="0"/>
          <c:showLeaderLines val="1"/>
        </c:dLbls>
        <c:gapWidth val="102"/>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(1)'!$H$64,'EAD (1)'!$H$69,'EAD (1)'!$H$74,'EAD (1)'!$H$79)</c:f>
              <c:numCache>
                <c:formatCode>_(* #,##0.0_);_(* \(#,##0.0\);_(* "-"_);_(@_)</c:formatCode>
                <c:ptCount val="4"/>
                <c:pt idx="0">
                  <c:v>140.08455553979007</c:v>
                </c:pt>
                <c:pt idx="1">
                  <c:v>103.78571131135985</c:v>
                </c:pt>
                <c:pt idx="2">
                  <c:v>23.207796184510006</c:v>
                </c:pt>
                <c:pt idx="3">
                  <c:v>4.1747505144899977</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(1)'!$G$64,'EAD (1)'!$G$69,'EAD (1)'!$G$74,'EAD (1)'!$G$79)</c:f>
              <c:numCache>
                <c:formatCode>_(* #,##0.0_);_(* \(#,##0.0\);_(* "-"_);_(@_)</c:formatCode>
                <c:ptCount val="4"/>
                <c:pt idx="0">
                  <c:v>140.67057780441999</c:v>
                </c:pt>
                <c:pt idx="1">
                  <c:v>99.740791078069932</c:v>
                </c:pt>
                <c:pt idx="2">
                  <c:v>22.583835609650009</c:v>
                </c:pt>
                <c:pt idx="3">
                  <c:v>3.7660016518199999</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(1)'!$F$64,'EAD (1)'!$F$69,'EAD (1)'!$F$74,'EAD (1)'!$F$79)</c:f>
              <c:numCache>
                <c:formatCode>_(* #,##0.0_);_(* \(#,##0.0\);_(* "-"_);_(@_)</c:formatCode>
                <c:ptCount val="4"/>
                <c:pt idx="0">
                  <c:v>144.57420741793015</c:v>
                </c:pt>
                <c:pt idx="1">
                  <c:v>97.698277848439972</c:v>
                </c:pt>
                <c:pt idx="2">
                  <c:v>21.169870126249979</c:v>
                </c:pt>
                <c:pt idx="3">
                  <c:v>3.6347750170000013</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(1)'!$E$64,'EAD (1)'!$E$69,'EAD (1)'!$E$74,'EAD (1)'!$E$79)</c:f>
              <c:numCache>
                <c:formatCode>_(* #,##0.0_);_(* \(#,##0.0\);_(* "-"_);_(@_)</c:formatCode>
                <c:ptCount val="4"/>
                <c:pt idx="0">
                  <c:v>148.28635977250016</c:v>
                </c:pt>
                <c:pt idx="1">
                  <c:v>94.985748769590131</c:v>
                </c:pt>
                <c:pt idx="2">
                  <c:v>22.042731639330025</c:v>
                </c:pt>
                <c:pt idx="3">
                  <c:v>3.9285756692899976</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(1)'!$D$64,'EAD (1)'!$D$69,'EAD (1)'!$D$74,'EAD (1)'!$D$79)</c:f>
              <c:numCache>
                <c:formatCode>_(* #,##0.0_);_(* \(#,##0.0\);_(* "-"_);_(@_)</c:formatCode>
                <c:ptCount val="4"/>
                <c:pt idx="0">
                  <c:v>150.42746072891993</c:v>
                </c:pt>
                <c:pt idx="1">
                  <c:v>91.655550510900014</c:v>
                </c:pt>
                <c:pt idx="2">
                  <c:v>24.342404578399961</c:v>
                </c:pt>
                <c:pt idx="3">
                  <c:v>4.2262199192899992</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(1)'!$C$64,'EAD (1)'!$C$69,'EAD (1)'!$C$74,'EAD (1)'!$C$79)</c:f>
              <c:numCache>
                <c:formatCode>_(* #,##0.0_);_(* \(#,##0.0\);_(* "-"_);_(@_)</c:formatCode>
                <c:ptCount val="4"/>
                <c:pt idx="0">
                  <c:v>148.25373664920019</c:v>
                </c:pt>
                <c:pt idx="1">
                  <c:v>98.009231277880005</c:v>
                </c:pt>
                <c:pt idx="2">
                  <c:v>24.231598709019988</c:v>
                </c:pt>
                <c:pt idx="3">
                  <c:v>3.9179119893099981</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(1)'!$A$64,'EAD (1)'!$A$69,'EAD (1)'!$A$74,'EAD (1)'!$A$79)</c:f>
              <c:strCache>
                <c:ptCount val="4"/>
                <c:pt idx="0">
                  <c:v>Small and medium-sized enterprises</c:v>
                </c:pt>
                <c:pt idx="1">
                  <c:v>Small and medium-sized enterprises</c:v>
                </c:pt>
                <c:pt idx="2">
                  <c:v>Small and medium-sized enterprises</c:v>
                </c:pt>
                <c:pt idx="3">
                  <c:v>Small and medium-sized enterprises</c:v>
                </c:pt>
              </c:strCache>
            </c:strRef>
          </c:cat>
          <c:val>
            <c:numRef>
              <c:f>('EAD (1)'!$B$64,'EAD (1)'!$B$69,'EAD (1)'!$B$74,'EAD (1)'!$B$79)</c:f>
              <c:numCache>
                <c:formatCode>_(* #,##0.0_);_(* \(#,##0.0\);_(* "-"_);_(@_)</c:formatCode>
                <c:ptCount val="4"/>
                <c:pt idx="0">
                  <c:v>139.01303152565001</c:v>
                </c:pt>
                <c:pt idx="1">
                  <c:v>90.841425648919923</c:v>
                </c:pt>
                <c:pt idx="2">
                  <c:v>21.752741505979994</c:v>
                </c:pt>
                <c:pt idx="3">
                  <c:v>3.365479292289999</c:v>
                </c:pt>
              </c:numCache>
            </c:numRef>
          </c:val>
        </c:ser>
        <c:dLbls>
          <c:showLegendKey val="0"/>
          <c:showVal val="0"/>
          <c:showCatName val="0"/>
          <c:showSerName val="0"/>
          <c:showPercent val="0"/>
          <c:showBubbleSize val="0"/>
        </c:dLbls>
        <c:gapWidth val="150"/>
        <c:axId val="156777088"/>
        <c:axId val="156782976"/>
      </c:barChart>
      <c:catAx>
        <c:axId val="15677708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56782976"/>
        <c:crosses val="autoZero"/>
        <c:auto val="1"/>
        <c:lblAlgn val="ctr"/>
        <c:lblOffset val="100"/>
        <c:noMultiLvlLbl val="0"/>
      </c:catAx>
      <c:valAx>
        <c:axId val="156782976"/>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56777088"/>
        <c:crosses val="autoZero"/>
        <c:crossBetween val="between"/>
      </c:valAx>
    </c:plotArea>
    <c:legend>
      <c:legendPos val="l"/>
      <c:layout>
        <c:manualLayout>
          <c:xMode val="edge"/>
          <c:yMode val="edge"/>
          <c:x val="0.78771314793053926"/>
          <c:y val="5.6625957854406134E-2"/>
          <c:w val="0.18595639117378249"/>
          <c:h val="0.38784093630268202"/>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31 March</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rgbClr val="80B9BA"/>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chemeClr val="accent2"/>
              </a:solidFill>
              <a:ln>
                <a:solidFill>
                  <a:schemeClr val="tx1">
                    <a:lumMod val="60000"/>
                    <a:lumOff val="40000"/>
                  </a:schemeClr>
                </a:solidFill>
              </a:ln>
            </c:spPr>
          </c:dPt>
          <c:dPt>
            <c:idx val="6"/>
            <c:bubble3D val="0"/>
            <c:spPr>
              <a:solidFill>
                <a:srgbClr val="80B9BA"/>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chemeClr val="accent2"/>
              </a:solidFill>
              <a:ln>
                <a:solidFill>
                  <a:schemeClr val="tx1">
                    <a:lumMod val="60000"/>
                    <a:lumOff val="40000"/>
                  </a:schemeClr>
                </a:solidFill>
              </a:ln>
            </c:spPr>
          </c:dPt>
          <c:dPt>
            <c:idx val="15"/>
            <c:bubble3D val="0"/>
            <c:spPr>
              <a:solidFill>
                <a:schemeClr val="bg1"/>
              </a:solidFill>
              <a:ln>
                <a:solidFill>
                  <a:schemeClr val="tx1">
                    <a:lumMod val="60000"/>
                    <a:lumOff val="40000"/>
                  </a:schemeClr>
                </a:solidFill>
              </a:ln>
            </c:spPr>
          </c:dPt>
          <c:dPt>
            <c:idx val="16"/>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0.21989575163398692"/>
                  <c:y val="-3.9774305555555552E-3"/>
                </c:manualLayout>
              </c:layout>
              <c:showLegendKey val="0"/>
              <c:showVal val="0"/>
              <c:showCatName val="1"/>
              <c:showSerName val="0"/>
              <c:showPercent val="0"/>
              <c:showBubbleSize val="0"/>
            </c:dLbl>
            <c:dLbl>
              <c:idx val="4"/>
              <c:layout>
                <c:manualLayout>
                  <c:x val="2.240049019607843E-2"/>
                  <c:y val="0.12954236111111112"/>
                </c:manualLayout>
              </c:layout>
              <c:showLegendKey val="0"/>
              <c:showVal val="0"/>
              <c:showCatName val="1"/>
              <c:showSerName val="0"/>
              <c:showPercent val="0"/>
              <c:showBubbleSize val="0"/>
            </c:dLbl>
            <c:dLbl>
              <c:idx val="5"/>
              <c:layout>
                <c:manualLayout>
                  <c:x val="-1.4052124183006536E-2"/>
                  <c:y val="7.1183680555555559E-2"/>
                </c:manualLayout>
              </c:layout>
              <c:showLegendKey val="0"/>
              <c:showVal val="0"/>
              <c:showCatName val="1"/>
              <c:showSerName val="0"/>
              <c:showPercent val="0"/>
              <c:showBubbleSize val="0"/>
            </c:dLbl>
            <c:dLbl>
              <c:idx val="6"/>
              <c:dLblPos val="bestFit"/>
              <c:showLegendKey val="0"/>
              <c:showVal val="0"/>
              <c:showCatName val="1"/>
              <c:showSerName val="0"/>
              <c:showPercent val="0"/>
              <c:showBubbleSize val="0"/>
            </c:dLbl>
            <c:dLbl>
              <c:idx val="7"/>
              <c:layout>
                <c:manualLayout>
                  <c:x val="-2.5958169934640524E-2"/>
                  <c:y val="-5.8833680555555552E-2"/>
                </c:manualLayout>
              </c:layout>
              <c:showLegendKey val="0"/>
              <c:showVal val="0"/>
              <c:showCatName val="1"/>
              <c:showSerName val="0"/>
              <c:showPercent val="0"/>
              <c:showBubbleSize val="0"/>
            </c:dLbl>
            <c:dLbl>
              <c:idx val="8"/>
              <c:layout>
                <c:manualLayout>
                  <c:x val="8.2924836601307194E-4"/>
                  <c:y val="-4.6553472222222225E-2"/>
                </c:manualLayout>
              </c:layout>
              <c:showLegendKey val="0"/>
              <c:showVal val="0"/>
              <c:showCatName val="1"/>
              <c:showSerName val="0"/>
              <c:showPercent val="0"/>
              <c:showBubbleSize val="0"/>
            </c:dLbl>
            <c:dLbl>
              <c:idx val="9"/>
              <c:layout>
                <c:manualLayout>
                  <c:x val="6.6993464052668027E-6"/>
                  <c:y val="-5.6279166666666665E-2"/>
                </c:manualLayout>
              </c:layout>
              <c:showLegendKey val="0"/>
              <c:showVal val="0"/>
              <c:showCatName val="1"/>
              <c:showSerName val="0"/>
              <c:showPercent val="0"/>
              <c:showBubbleSize val="0"/>
            </c:dLbl>
            <c:dLbl>
              <c:idx val="10"/>
              <c:layout>
                <c:manualLayout>
                  <c:x val="-4.1895588235294115E-2"/>
                  <c:y val="-1.1735069444444444E-2"/>
                </c:manualLayout>
              </c:layout>
              <c:showLegendKey val="0"/>
              <c:showVal val="0"/>
              <c:showCatName val="1"/>
              <c:showSerName val="0"/>
              <c:showPercent val="0"/>
              <c:showBubbleSize val="0"/>
            </c:dLbl>
            <c:dLbl>
              <c:idx val="11"/>
              <c:layout>
                <c:manualLayout>
                  <c:x val="2.5326797385620915E-5"/>
                  <c:y val="-4.2881944444444443E-3"/>
                </c:manualLayout>
              </c:layout>
              <c:showLegendKey val="0"/>
              <c:showVal val="0"/>
              <c:showCatName val="1"/>
              <c:showSerName val="0"/>
              <c:showPercent val="0"/>
              <c:showBubbleSize val="0"/>
            </c:dLbl>
            <c:dLbl>
              <c:idx val="12"/>
              <c:layout>
                <c:manualLayout>
                  <c:x val="2.6644934640522953E-2"/>
                  <c:y val="-3.8275000000000003E-2"/>
                </c:manualLayout>
              </c:layout>
              <c:showLegendKey val="0"/>
              <c:showVal val="0"/>
              <c:showCatName val="1"/>
              <c:showSerName val="0"/>
              <c:showPercent val="0"/>
              <c:showBubbleSize val="0"/>
            </c:dLbl>
            <c:dLbl>
              <c:idx val="13"/>
              <c:layout>
                <c:manualLayout>
                  <c:x val="9.0060212418300659E-2"/>
                  <c:y val="8.7826388888888884E-3"/>
                </c:manualLayout>
              </c:layout>
              <c:showLegendKey val="0"/>
              <c:showVal val="0"/>
              <c:showCatName val="1"/>
              <c:showSerName val="0"/>
              <c:showPercent val="0"/>
              <c:showBubbleSize val="0"/>
            </c:dLbl>
            <c:dLbl>
              <c:idx val="14"/>
              <c:layout>
                <c:manualLayout>
                  <c:x val="3.1459150326797386E-2"/>
                  <c:y val="5.8803819444444468E-2"/>
                </c:manualLayout>
              </c:layout>
              <c:showLegendKey val="0"/>
              <c:showVal val="0"/>
              <c:showCatName val="1"/>
              <c:showSerName val="0"/>
              <c:showPercent val="0"/>
              <c:showBubbleSize val="0"/>
            </c:dLbl>
            <c:dLbl>
              <c:idx val="15"/>
              <c:layout>
                <c:manualLayout>
                  <c:x val="1.2192647058823529E-2"/>
                  <c:y val="-3.1486111111111111E-3"/>
                </c:manualLayout>
              </c:layout>
              <c:showLegendKey val="0"/>
              <c:showVal val="0"/>
              <c:showCatName val="1"/>
              <c:showSerName val="0"/>
              <c:showPercent val="0"/>
              <c:showBubbleSize val="0"/>
            </c:dLbl>
            <c:dLbl>
              <c:idx val="16"/>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(1)'!$A$434,'EAD (1)'!$A$436,'EAD (1)'!$A$174,'EAD (1)'!$A$175,'EAD (1)'!$A$176,'EAD (1)'!$A$177,'EAD (1)'!$A$178,'EAD (1)'!$A$179,'EAD (1)'!$A$180,'EAD (1)'!$A$181,'EAD (1)'!$A$182,'EAD (1)'!$A$183,'EAD (1)'!$A$184,'EAD (1)'!$A$185,'EAD (1)'!$A$186)</c:f>
              <c:strCache>
                <c:ptCount val="16"/>
                <c:pt idx="0">
                  <c:v>Amounts in NOK billion</c:v>
                </c:pt>
                <c:pt idx="1">
                  <c:v>Per-sonal cus-tomers</c:v>
                </c:pt>
                <c:pt idx="2">
                  <c:v>LCI</c:v>
                </c:pt>
                <c:pt idx="3">
                  <c:v>Commercial real estate</c:v>
                </c:pt>
                <c:pt idx="4">
                  <c:v>Shipping</c:v>
                </c:pt>
                <c:pt idx="5">
                  <c:v>Logistics</c:v>
                </c:pt>
                <c:pt idx="6">
                  <c:v>Oil, gas and offshore</c:v>
                </c:pt>
                <c:pt idx="7">
                  <c:v>Energy</c:v>
                </c:pt>
                <c:pt idx="8">
                  <c:v>Public sector</c:v>
                </c:pt>
                <c:pt idx="9">
                  <c:v>Fishing and fish farming</c:v>
                </c:pt>
                <c:pt idx="10">
                  <c:v>Trade</c:v>
                </c:pt>
                <c:pt idx="11">
                  <c:v>Manufacturing</c:v>
                </c:pt>
                <c:pt idx="12">
                  <c:v>Telecom and media</c:v>
                </c:pt>
                <c:pt idx="13">
                  <c:v>Services</c:v>
                </c:pt>
                <c:pt idx="14">
                  <c:v>Residential real estate and private individuals</c:v>
                </c:pt>
                <c:pt idx="15">
                  <c:v>Other corporate customers</c:v>
                </c:pt>
              </c:strCache>
            </c:strRef>
          </c:cat>
          <c:val>
            <c:numRef>
              <c:f>('EAD (1)'!$B$61,'EAD (1)'!$B$82,'EAD (1)'!$B$84,'EAD (1)'!$B$174,'EAD (1)'!$B$175,'EAD (1)'!$B$176,'EAD (1)'!$B$177,'EAD (1)'!$B$178,'EAD (1)'!$B$179,'EAD (1)'!$B$180,'EAD (1)'!$B$181,'EAD (1)'!$B$182,'EAD (1)'!$B$183,'EAD (1)'!$B$184,'EAD (1)'!$B$185,'EAD (1)'!$B$186)</c:f>
              <c:numCache>
                <c:formatCode>_(* #,##0.0_);_(* \(#,##0.0\);_(* "-"_);_(@_)</c:formatCode>
                <c:ptCount val="16"/>
                <c:pt idx="0" formatCode="@_)">
                  <c:v>0</c:v>
                </c:pt>
                <c:pt idx="1">
                  <c:v>835.54088967031021</c:v>
                </c:pt>
                <c:pt idx="2">
                  <c:v>851.64973812772405</c:v>
                </c:pt>
                <c:pt idx="3" formatCode="0.0_);\(0.0\);\-_)">
                  <c:v>94.137036196729994</c:v>
                </c:pt>
                <c:pt idx="4" formatCode="0.0_);\(0.0\);\-_)">
                  <c:v>2.1709638508699998</c:v>
                </c:pt>
                <c:pt idx="5" formatCode="0.0_);\(0.0\)">
                  <c:v>0</c:v>
                </c:pt>
                <c:pt idx="6" formatCode="0.0_);\(0.0\);\-_)">
                  <c:v>0.54067830264999994</c:v>
                </c:pt>
                <c:pt idx="7" formatCode="0.0_);\(0.0\);\-_)">
                  <c:v>6.2348239014200013</c:v>
                </c:pt>
                <c:pt idx="8" formatCode="0.0_);\(0.0\);\-_)">
                  <c:v>14.544207231339998</c:v>
                </c:pt>
                <c:pt idx="9" formatCode="0.0_);\(0.0\);\-_)">
                  <c:v>14.321141377060005</c:v>
                </c:pt>
                <c:pt idx="10" formatCode="0.0_);\(0.0\);\-_)">
                  <c:v>19.545125716580003</c:v>
                </c:pt>
                <c:pt idx="11" formatCode="0.0_);\(0.0\);\-_)">
                  <c:v>18.630771780069995</c:v>
                </c:pt>
                <c:pt idx="12" formatCode="0.0_);\(0.0\);\-_)">
                  <c:v>1.9228925481599999</c:v>
                </c:pt>
                <c:pt idx="13" formatCode="0.0_);\(0.0\);\-_)">
                  <c:v>10.840881132529999</c:v>
                </c:pt>
                <c:pt idx="14" formatCode="0.0_);\(0.0\);\-_)">
                  <c:v>44.147310255779985</c:v>
                </c:pt>
                <c:pt idx="15" formatCode="0.0_);\(0.0\);\-_)">
                  <c:v>23.995624828930005</c:v>
                </c:pt>
              </c:numCache>
            </c:numRef>
          </c:val>
        </c:ser>
        <c:dLbls>
          <c:showLegendKey val="0"/>
          <c:showVal val="0"/>
          <c:showCatName val="0"/>
          <c:showSerName val="0"/>
          <c:showPercent val="0"/>
          <c:showBubbleSize val="0"/>
          <c:showLeaderLines val="1"/>
        </c:dLbls>
        <c:gapWidth val="102"/>
        <c:splitType val="pos"/>
        <c:splitPos val="13"/>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187361274317804E-2"/>
          <c:y val="8.819444444444445E-2"/>
          <c:w val="0.90130565347956648"/>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(1)'!$H$65,'EAD (1)'!$H$70,'EAD (1)'!$H$75,'EAD (1)'!$H$80)</c:f>
              <c:numCache>
                <c:formatCode>_(* #,##0.0_);_(* \(#,##0.0\);_(* "-"_);_(@_)</c:formatCode>
                <c:ptCount val="4"/>
                <c:pt idx="0">
                  <c:v>390.79039501999517</c:v>
                </c:pt>
                <c:pt idx="1">
                  <c:v>245.71820197458624</c:v>
                </c:pt>
                <c:pt idx="2">
                  <c:v>35.863826896764735</c:v>
                </c:pt>
                <c:pt idx="3">
                  <c:v>19.682113482933161</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(1)'!$G$65,'EAD (1)'!$G$70,'EAD (1)'!$G$75,'EAD (1)'!$G$80)</c:f>
              <c:numCache>
                <c:formatCode>_(* #,##0.0_);_(* \(#,##0.0\);_(* "-"_);_(@_)</c:formatCode>
                <c:ptCount val="4"/>
                <c:pt idx="0">
                  <c:v>410.40630888766583</c:v>
                </c:pt>
                <c:pt idx="1">
                  <c:v>256.14266268273883</c:v>
                </c:pt>
                <c:pt idx="2">
                  <c:v>29.417594194164948</c:v>
                </c:pt>
                <c:pt idx="3">
                  <c:v>17.008042587197714</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(1)'!$F$65,'EAD (1)'!$F$70,'EAD (1)'!$F$75,'EAD (1)'!$F$80)</c:f>
              <c:numCache>
                <c:formatCode>_(* #,##0.0_);_(* \(#,##0.0\);_(* "-"_);_(@_)</c:formatCode>
                <c:ptCount val="4"/>
                <c:pt idx="0">
                  <c:v>409.90170491238445</c:v>
                </c:pt>
                <c:pt idx="1">
                  <c:v>245.01449334527655</c:v>
                </c:pt>
                <c:pt idx="2">
                  <c:v>28.221740822498965</c:v>
                </c:pt>
                <c:pt idx="3">
                  <c:v>12.464398761739726</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(1)'!$E$65,'EAD (1)'!$E$70,'EAD (1)'!$E$75,'EAD (1)'!$E$80)</c:f>
              <c:numCache>
                <c:formatCode>_(* #,##0.0_);_(* \(#,##0.0\);_(* "-"_);_(@_)</c:formatCode>
                <c:ptCount val="4"/>
                <c:pt idx="0">
                  <c:v>424.09909062717287</c:v>
                </c:pt>
                <c:pt idx="1">
                  <c:v>263.45406499386047</c:v>
                </c:pt>
                <c:pt idx="2">
                  <c:v>27.671294503605008</c:v>
                </c:pt>
                <c:pt idx="3">
                  <c:v>12.005829369010948</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(1)'!$D$65,'EAD (1)'!$D$70,'EAD (1)'!$D$75,'EAD (1)'!$D$80)</c:f>
              <c:numCache>
                <c:formatCode>_(* #,##0.0_);_(* \(#,##0.0\);_(* "-"_);_(@_)</c:formatCode>
                <c:ptCount val="4"/>
                <c:pt idx="0">
                  <c:v>421.30084627358849</c:v>
                </c:pt>
                <c:pt idx="1">
                  <c:v>286.92393385513918</c:v>
                </c:pt>
                <c:pt idx="2">
                  <c:v>25.015881892723318</c:v>
                </c:pt>
                <c:pt idx="3">
                  <c:v>10.627865874533748</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(1)'!$C$65,'EAD (1)'!$C$70,'EAD (1)'!$C$75,'EAD (1)'!$C$80)</c:f>
              <c:numCache>
                <c:formatCode>_(* #,##0.0_);_(* \(#,##0.0\);_(* "-"_);_(@_)</c:formatCode>
                <c:ptCount val="4"/>
                <c:pt idx="0">
                  <c:v>489.20598356994185</c:v>
                </c:pt>
                <c:pt idx="1">
                  <c:v>279.26772425697521</c:v>
                </c:pt>
                <c:pt idx="2">
                  <c:v>27.273025705655641</c:v>
                </c:pt>
                <c:pt idx="3">
                  <c:v>13.223098427647114</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(1)'!$A$65,'EAD (1)'!$A$70,'EAD (1)'!$A$75,'EAD (1)'!$A$80)</c:f>
              <c:strCache>
                <c:ptCount val="4"/>
                <c:pt idx="0">
                  <c:v>Large corporates and international customers 2)</c:v>
                </c:pt>
                <c:pt idx="1">
                  <c:v>Large corporates and international customers 2)</c:v>
                </c:pt>
                <c:pt idx="2">
                  <c:v>Large corporates and international customers 2)</c:v>
                </c:pt>
                <c:pt idx="3">
                  <c:v>Large corporates and international customers 2)</c:v>
                </c:pt>
              </c:strCache>
            </c:strRef>
          </c:cat>
          <c:val>
            <c:numRef>
              <c:f>('EAD (1)'!$B$65,'EAD (1)'!$B$70,'EAD (1)'!$B$75,'EAD (1)'!$B$80)</c:f>
              <c:numCache>
                <c:formatCode>_(* #,##0.0_);_(* \(#,##0.0\);_(* "-"_);_(@_)</c:formatCode>
                <c:ptCount val="4"/>
                <c:pt idx="0">
                  <c:v>504.82758695870177</c:v>
                </c:pt>
                <c:pt idx="1">
                  <c:v>305.09401185639911</c:v>
                </c:pt>
                <c:pt idx="2">
                  <c:v>30.228482009862184</c:v>
                </c:pt>
                <c:pt idx="3">
                  <c:v>11.499657302760934</c:v>
                </c:pt>
              </c:numCache>
            </c:numRef>
          </c:val>
        </c:ser>
        <c:dLbls>
          <c:showLegendKey val="0"/>
          <c:showVal val="0"/>
          <c:showCatName val="0"/>
          <c:showSerName val="0"/>
          <c:showPercent val="0"/>
          <c:showBubbleSize val="0"/>
        </c:dLbls>
        <c:gapWidth val="150"/>
        <c:axId val="154430848"/>
        <c:axId val="154444928"/>
      </c:barChart>
      <c:catAx>
        <c:axId val="154430848"/>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54444928"/>
        <c:crosses val="autoZero"/>
        <c:auto val="1"/>
        <c:lblAlgn val="ctr"/>
        <c:lblOffset val="100"/>
        <c:noMultiLvlLbl val="0"/>
      </c:catAx>
      <c:valAx>
        <c:axId val="154444928"/>
        <c:scaling>
          <c:orientation val="minMax"/>
          <c:max val="7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54430848"/>
        <c:crosses val="autoZero"/>
        <c:crossBetween val="between"/>
      </c:valAx>
    </c:plotArea>
    <c:legend>
      <c:legendPos val="l"/>
      <c:layout>
        <c:manualLayout>
          <c:xMode val="edge"/>
          <c:yMode val="edge"/>
          <c:x val="0.78356769813291549"/>
          <c:y val="6.4228927203065139E-2"/>
          <c:w val="0.17559276667972321"/>
          <c:h val="0.3688335129310345"/>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94732063080077"/>
          <c:y val="0.24219391147302829"/>
          <c:w val="0.53557065214566146"/>
          <c:h val="0.5198592157633134"/>
        </c:manualLayout>
      </c:layout>
      <c:pieChart>
        <c:varyColors val="1"/>
        <c:ser>
          <c:idx val="0"/>
          <c:order val="0"/>
          <c:tx>
            <c:strRef>
              <c:f>'EAD (1)'!$B$270:$B$271</c:f>
              <c:strCache>
                <c:ptCount val="1"/>
                <c:pt idx="0">
                  <c:v>31 March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2.7151336288500666E-2"/>
                  <c:y val="-6.5163335548995283E-2"/>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5.147064684341067E-2"/>
                  <c:y val="3.8661170569191897E-2"/>
                </c:manualLayout>
              </c:layout>
              <c:showLegendKey val="0"/>
              <c:showVal val="0"/>
              <c:showCatName val="1"/>
              <c:showSerName val="0"/>
              <c:showPercent val="1"/>
              <c:showBubbleSize val="0"/>
              <c:separator>
</c:separator>
            </c:dLbl>
            <c:dLbl>
              <c:idx val="3"/>
              <c:layout>
                <c:manualLayout>
                  <c:x val="0.14769887512575519"/>
                  <c:y val="0.15295434301138061"/>
                </c:manualLayout>
              </c:layout>
              <c:showLegendKey val="0"/>
              <c:showVal val="0"/>
              <c:showCatName val="1"/>
              <c:showSerName val="0"/>
              <c:showPercent val="1"/>
              <c:showBubbleSize val="0"/>
              <c:separator>
</c:separator>
            </c:dLbl>
            <c:dLbl>
              <c:idx val="4"/>
              <c:layout>
                <c:manualLayout>
                  <c:x val="-4.676966433286768E-2"/>
                  <c:y val="0.12486376370099875"/>
                </c:manualLayout>
              </c:layout>
              <c:showLegendKey val="0"/>
              <c:showVal val="0"/>
              <c:showCatName val="1"/>
              <c:showSerName val="0"/>
              <c:showPercent val="1"/>
              <c:showBubbleSize val="0"/>
              <c:separator>
</c:separator>
            </c:dLbl>
            <c:dLbl>
              <c:idx val="5"/>
              <c:layout>
                <c:manualLayout>
                  <c:x val="-5.6254108811197245E-2"/>
                  <c:y val="6.0366808666377822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(1)'!$A$272:$A$280</c:f>
              <c:strCache>
                <c:ptCount val="9"/>
                <c:pt idx="0">
                  <c:v>Financial institutions</c:v>
                </c:pt>
                <c:pt idx="1">
                  <c:v>Hotels and accomo-dation</c:v>
                </c:pt>
                <c:pt idx="2">
                  <c:v>Commercial real estate</c:v>
                </c:pt>
                <c:pt idx="3">
                  <c:v>Residential real estate</c:v>
                </c:pt>
                <c:pt idx="4">
                  <c:v>Construction</c:v>
                </c:pt>
                <c:pt idx="5">
                  <c:v>Services</c:v>
                </c:pt>
                <c:pt idx="6">
                  <c:v>Public sector</c:v>
                </c:pt>
                <c:pt idx="7">
                  <c:v>Trade</c:v>
                </c:pt>
                <c:pt idx="8">
                  <c:v>Other corporate customers</c:v>
                </c:pt>
              </c:strCache>
            </c:strRef>
          </c:cat>
          <c:val>
            <c:numRef>
              <c:f>'EAD (1)'!$B$272:$B$280</c:f>
              <c:numCache>
                <c:formatCode>#,##0.0_);\(#,##0.0\)</c:formatCode>
                <c:ptCount val="9"/>
                <c:pt idx="0">
                  <c:v>17.877019191010003</c:v>
                </c:pt>
                <c:pt idx="1">
                  <c:v>21.296354191140001</c:v>
                </c:pt>
                <c:pt idx="2">
                  <c:v>75.16025523914999</c:v>
                </c:pt>
                <c:pt idx="3">
                  <c:v>15.390165094000002</c:v>
                </c:pt>
                <c:pt idx="4">
                  <c:v>7.68741256707</c:v>
                </c:pt>
                <c:pt idx="5">
                  <c:v>25.352091629860002</c:v>
                </c:pt>
                <c:pt idx="6">
                  <c:v>10.357619029529999</c:v>
                </c:pt>
                <c:pt idx="7">
                  <c:v>24.709892805680003</c:v>
                </c:pt>
                <c:pt idx="8">
                  <c:v>20.628596920370004</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(1)'!$H$338,'EAD (1)'!$H$345,'EAD (1)'!$H$352,'EAD (1)'!$H$359)</c:f>
              <c:numCache>
                <c:formatCode>_(* #,##0.0_);_(* \(#,##0.0\);_(* "-"_);_(@_)</c:formatCode>
                <c:ptCount val="4"/>
                <c:pt idx="0">
                  <c:v>135.68200594261</c:v>
                </c:pt>
                <c:pt idx="1">
                  <c:v>60.42138611224</c:v>
                </c:pt>
                <c:pt idx="2">
                  <c:v>6.4097442139199998</c:v>
                </c:pt>
                <c:pt idx="3">
                  <c:v>1.9072282337299999</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(1)'!$G$338,'EAD (1)'!$G$345,'EAD (1)'!$G$352,'EAD (1)'!$G$359)</c:f>
              <c:numCache>
                <c:formatCode>_(* #,##0.0_);_(* \(#,##0.0\);_(* "-"_);_(@_)</c:formatCode>
                <c:ptCount val="4"/>
                <c:pt idx="0">
                  <c:v>139.71085705681</c:v>
                </c:pt>
                <c:pt idx="1">
                  <c:v>63.788199844720005</c:v>
                </c:pt>
                <c:pt idx="2">
                  <c:v>5.6653483314599997</c:v>
                </c:pt>
                <c:pt idx="3">
                  <c:v>1.5962781710300002</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(1)'!$F$338,'EAD (1)'!$F$345,'EAD (1)'!$F$352,'EAD (1)'!$F$359)</c:f>
              <c:numCache>
                <c:formatCode>_(* #,##0.0_);_(* \(#,##0.0\);_(* "-"_);_(@_)</c:formatCode>
                <c:ptCount val="4"/>
                <c:pt idx="0">
                  <c:v>143.60150095483002</c:v>
                </c:pt>
                <c:pt idx="1">
                  <c:v>58.657240417419992</c:v>
                </c:pt>
                <c:pt idx="2">
                  <c:v>6.4015052386399995</c:v>
                </c:pt>
                <c:pt idx="3">
                  <c:v>1.3364132552400001</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(1)'!$E$338,'EAD (1)'!$E$345,'EAD (1)'!$E$352,'EAD (1)'!$E$359)</c:f>
              <c:numCache>
                <c:formatCode>_(* #,##0.0_);_(* \(#,##0.0\);_(* "-"_);_(@_)</c:formatCode>
                <c:ptCount val="4"/>
                <c:pt idx="0">
                  <c:v>146.94492594398005</c:v>
                </c:pt>
                <c:pt idx="1">
                  <c:v>62.818207196249993</c:v>
                </c:pt>
                <c:pt idx="2">
                  <c:v>6.5563825822700004</c:v>
                </c:pt>
                <c:pt idx="3">
                  <c:v>1.2120726784299998</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(1)'!$D$338,'EAD (1)'!$D$345,'EAD (1)'!$D$352,'EAD (1)'!$D$359)</c:f>
              <c:numCache>
                <c:formatCode>_(* #,##0.0_);_(* \(#,##0.0\);_(* "-"_);_(@_)</c:formatCode>
                <c:ptCount val="4"/>
                <c:pt idx="0">
                  <c:v>139.52355872022997</c:v>
                </c:pt>
                <c:pt idx="1">
                  <c:v>67.810252006820008</c:v>
                </c:pt>
                <c:pt idx="2">
                  <c:v>6.7128802398799996</c:v>
                </c:pt>
                <c:pt idx="3">
                  <c:v>1.2800779722000002</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(1)'!$C$338,'EAD (1)'!$C$345,'EAD (1)'!$C$352,'EAD (1)'!$C$359)</c:f>
              <c:numCache>
                <c:formatCode>_(* #,##0.0_);_(* \(#,##0.0\);_(* "-"_);_(@_)</c:formatCode>
                <c:ptCount val="4"/>
                <c:pt idx="0">
                  <c:v>158.98146453835997</c:v>
                </c:pt>
                <c:pt idx="1">
                  <c:v>54.392921179010003</c:v>
                </c:pt>
                <c:pt idx="2">
                  <c:v>4.8486641840900004</c:v>
                </c:pt>
                <c:pt idx="3">
                  <c:v>1.8914121889000006</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dLbl>
              <c:idx val="0"/>
              <c:layout>
                <c:manualLayout>
                  <c:x val="1.7659853833422386E-2"/>
                  <c:y val="0"/>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(1)'!$A$338,'EAD (1)'!$A$345,'EAD (1)'!$A$352,'EAD (1)'!$A$359)</c:f>
              <c:strCache>
                <c:ptCount val="4"/>
                <c:pt idx="0">
                  <c:v>Nordic Corporates Division</c:v>
                </c:pt>
                <c:pt idx="1">
                  <c:v>Nordic Corporates Division</c:v>
                </c:pt>
                <c:pt idx="2">
                  <c:v>Nordic Corporates Division</c:v>
                </c:pt>
                <c:pt idx="3">
                  <c:v>Nordic Corporates Division</c:v>
                </c:pt>
              </c:strCache>
            </c:strRef>
          </c:cat>
          <c:val>
            <c:numRef>
              <c:f>('EAD (1)'!$B$338,'EAD (1)'!$B$345,'EAD (1)'!$B$352,'EAD (1)'!$B$359)</c:f>
              <c:numCache>
                <c:formatCode>_(* #,##0.0_);_(* \(#,##0.0\);_(* "-"_);_(@_)</c:formatCode>
                <c:ptCount val="4"/>
                <c:pt idx="0">
                  <c:v>157.23709250844004</c:v>
                </c:pt>
                <c:pt idx="1">
                  <c:v>53.320624190099991</c:v>
                </c:pt>
                <c:pt idx="2">
                  <c:v>5.6893774916700002</c:v>
                </c:pt>
                <c:pt idx="3">
                  <c:v>2.2123124775999994</c:v>
                </c:pt>
              </c:numCache>
            </c:numRef>
          </c:val>
        </c:ser>
        <c:dLbls>
          <c:showLegendKey val="0"/>
          <c:showVal val="0"/>
          <c:showCatName val="0"/>
          <c:showSerName val="0"/>
          <c:showPercent val="0"/>
          <c:showBubbleSize val="0"/>
        </c:dLbls>
        <c:gapWidth val="150"/>
        <c:axId val="169489920"/>
        <c:axId val="169491456"/>
      </c:barChart>
      <c:catAx>
        <c:axId val="16948992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69491456"/>
        <c:crosses val="autoZero"/>
        <c:auto val="1"/>
        <c:lblAlgn val="ctr"/>
        <c:lblOffset val="100"/>
        <c:noMultiLvlLbl val="0"/>
      </c:catAx>
      <c:valAx>
        <c:axId val="169491456"/>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6948992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31 March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4.9157409964835336E-2"/>
                  <c:y val="-5.3539183577908326E-3"/>
                </c:manualLayout>
              </c:layout>
              <c:showLegendKey val="0"/>
              <c:showVal val="0"/>
              <c:showCatName val="1"/>
              <c:showSerName val="0"/>
              <c:showPercent val="1"/>
              <c:showBubbleSize val="0"/>
              <c:separator>
</c:separator>
            </c:dLbl>
            <c:dLbl>
              <c:idx val="1"/>
              <c:layout>
                <c:manualLayout>
                  <c:x val="6.3147727985522428E-2"/>
                  <c:y val="1.8877641638656933E-2"/>
                </c:manualLayout>
              </c:layout>
              <c:showLegendKey val="0"/>
              <c:showVal val="0"/>
              <c:showCatName val="1"/>
              <c:showSerName val="0"/>
              <c:showPercent val="1"/>
              <c:showBubbleSize val="0"/>
              <c:separator>
</c:separator>
            </c:dLbl>
            <c:dLbl>
              <c:idx val="2"/>
              <c:layout>
                <c:manualLayout>
                  <c:x val="0.12629129734294856"/>
                  <c:y val="-1.2604044166126207E-2"/>
                </c:manualLayout>
              </c:layout>
              <c:showLegendKey val="0"/>
              <c:showVal val="0"/>
              <c:showCatName val="1"/>
              <c:showSerName val="0"/>
              <c:showPercent val="1"/>
              <c:showBubbleSize val="0"/>
              <c:separator>
</c:separator>
            </c:dLbl>
            <c:dLbl>
              <c:idx val="3"/>
              <c:layout>
                <c:manualLayout>
                  <c:x val="7.7082093796407056E-2"/>
                  <c:y val="2.5745108580910715E-2"/>
                </c:manualLayout>
              </c:layout>
              <c:showLegendKey val="0"/>
              <c:showVal val="0"/>
              <c:showCatName val="1"/>
              <c:showSerName val="0"/>
              <c:showPercent val="1"/>
              <c:showBubbleSize val="0"/>
              <c:separator>
</c:separator>
            </c:dLbl>
            <c:dLbl>
              <c:idx val="4"/>
              <c:layout>
                <c:manualLayout>
                  <c:x val="-4.6769664332867673E-2"/>
                  <c:y val="3.25036262402549E-2"/>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(1)'!$A$285:$A$291</c:f>
              <c:strCache>
                <c:ptCount val="7"/>
                <c:pt idx="0">
                  <c:v>Seafood and agriculture</c:v>
                </c:pt>
                <c:pt idx="1">
                  <c:v>Healthcare</c:v>
                </c:pt>
                <c:pt idx="2">
                  <c:v>Branded goods</c:v>
                </c:pt>
                <c:pt idx="3">
                  <c:v>Forestry/ pulp and paper</c:v>
                </c:pt>
                <c:pt idx="4">
                  <c:v>Other manu-facturing industries</c:v>
                </c:pt>
                <c:pt idx="5">
                  <c:v>Technology, media and telecom</c:v>
                </c:pt>
                <c:pt idx="6">
                  <c:v>Other business activities</c:v>
                </c:pt>
              </c:strCache>
            </c:strRef>
          </c:cat>
          <c:val>
            <c:numRef>
              <c:f>'EAD (1)'!$B$285:$B$291</c:f>
              <c:numCache>
                <c:formatCode>#,##0.0_);\(#,##0.0\)</c:formatCode>
                <c:ptCount val="7"/>
                <c:pt idx="0">
                  <c:v>17.499202564280001</c:v>
                </c:pt>
                <c:pt idx="1">
                  <c:v>36.805001431330012</c:v>
                </c:pt>
                <c:pt idx="2">
                  <c:v>8.6879890724799989</c:v>
                </c:pt>
                <c:pt idx="3">
                  <c:v>13.124706546459999</c:v>
                </c:pt>
                <c:pt idx="4">
                  <c:v>24.224372775010007</c:v>
                </c:pt>
                <c:pt idx="5">
                  <c:v>31.394806348169993</c:v>
                </c:pt>
                <c:pt idx="6">
                  <c:v>21.645109217279998</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(1)'!$H$339,'EAD (1)'!$H$346,'EAD (1)'!$H$353,'EAD (1)'!$H$360)</c:f>
              <c:numCache>
                <c:formatCode>_(* #,##0.0_);_(* \(#,##0.0\);_(* "-"_);_(@_)</c:formatCode>
                <c:ptCount val="4"/>
                <c:pt idx="0">
                  <c:v>77.791144426170007</c:v>
                </c:pt>
                <c:pt idx="1">
                  <c:v>37.318084215669998</c:v>
                </c:pt>
                <c:pt idx="2">
                  <c:v>4.6416517213599997</c:v>
                </c:pt>
                <c:pt idx="3">
                  <c:v>2.4716211882899999</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(1)'!$G$339,'EAD (1)'!$G$346,'EAD (1)'!$G$353,'EAD (1)'!$G$360)</c:f>
              <c:numCache>
                <c:formatCode>_(* #,##0.0_);_(* \(#,##0.0\);_(* "-"_);_(@_)</c:formatCode>
                <c:ptCount val="4"/>
                <c:pt idx="0">
                  <c:v>79.093155909800018</c:v>
                </c:pt>
                <c:pt idx="1">
                  <c:v>44.658019524940002</c:v>
                </c:pt>
                <c:pt idx="2">
                  <c:v>2.1171957211099999</c:v>
                </c:pt>
                <c:pt idx="3">
                  <c:v>2.4544105591199998</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(1)'!$F$339,'EAD (1)'!$F$346,'EAD (1)'!$F$353,'EAD (1)'!$F$360)</c:f>
              <c:numCache>
                <c:formatCode>_(* #,##0.0_);_(* \(#,##0.0\);_(* "-"_);_(@_)</c:formatCode>
                <c:ptCount val="4"/>
                <c:pt idx="0">
                  <c:v>76.633354346190018</c:v>
                </c:pt>
                <c:pt idx="1">
                  <c:v>45.788234074199998</c:v>
                </c:pt>
                <c:pt idx="2">
                  <c:v>3.1421104463600003</c:v>
                </c:pt>
                <c:pt idx="3">
                  <c:v>1.0119389535500001</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(1)'!$E$339,'EAD (1)'!$E$346,'EAD (1)'!$E$353,'EAD (1)'!$E$360)</c:f>
              <c:numCache>
                <c:formatCode>_(* #,##0.0_);_(* \(#,##0.0\);_(* "-"_);_(@_)</c:formatCode>
                <c:ptCount val="4"/>
                <c:pt idx="0">
                  <c:v>80.437831433260016</c:v>
                </c:pt>
                <c:pt idx="1">
                  <c:v>50.578682828569981</c:v>
                </c:pt>
                <c:pt idx="2">
                  <c:v>4.4898258469599996</c:v>
                </c:pt>
                <c:pt idx="3">
                  <c:v>1.20623722754</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(1)'!$D$339,'EAD (1)'!$D$346,'EAD (1)'!$D$353,'EAD (1)'!$D$360)</c:f>
              <c:numCache>
                <c:formatCode>_(* #,##0.0_);_(* \(#,##0.0\);_(* "-"_);_(@_)</c:formatCode>
                <c:ptCount val="4"/>
                <c:pt idx="0">
                  <c:v>82.704353154340012</c:v>
                </c:pt>
                <c:pt idx="1">
                  <c:v>55.351333094729988</c:v>
                </c:pt>
                <c:pt idx="2">
                  <c:v>3.4173640545800006</c:v>
                </c:pt>
                <c:pt idx="3">
                  <c:v>1.1142351468200002</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(1)'!$C$339,'EAD (1)'!$C$346,'EAD (1)'!$C$353,'EAD (1)'!$C$360)</c:f>
              <c:numCache>
                <c:formatCode>_(* #,##0.0_);_(* \(#,##0.0\);_(* "-"_);_(@_)</c:formatCode>
                <c:ptCount val="4"/>
                <c:pt idx="0">
                  <c:v>98.729410903489978</c:v>
                </c:pt>
                <c:pt idx="1">
                  <c:v>44.720380373390007</c:v>
                </c:pt>
                <c:pt idx="2">
                  <c:v>6.3483201345399989</c:v>
                </c:pt>
                <c:pt idx="3">
                  <c:v>1.2324233548399999</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dLbl>
              <c:idx val="1"/>
              <c:layout>
                <c:manualLayout>
                  <c:x val="1.755467521086344E-2"/>
                  <c:y val="7.8881147601444347E-17"/>
                </c:manualLayout>
              </c:layout>
              <c:showLegendKey val="0"/>
              <c:showVal val="1"/>
              <c:showCatName val="0"/>
              <c:showSerName val="0"/>
              <c:showPercent val="0"/>
              <c:showBubbleSize val="0"/>
            </c:dLbl>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(1)'!$A$339,'EAD (1)'!$A$346,'EAD (1)'!$A$353,'EAD (1)'!$A$360)</c:f>
              <c:strCache>
                <c:ptCount val="4"/>
                <c:pt idx="0">
                  <c:v>International Corporates Division</c:v>
                </c:pt>
                <c:pt idx="1">
                  <c:v>International Corporates Division</c:v>
                </c:pt>
                <c:pt idx="2">
                  <c:v>International Corporates Division</c:v>
                </c:pt>
                <c:pt idx="3">
                  <c:v>International Corporates Division</c:v>
                </c:pt>
              </c:strCache>
            </c:strRef>
          </c:cat>
          <c:val>
            <c:numRef>
              <c:f>('EAD (1)'!$B$339,'EAD (1)'!$B$346,'EAD (1)'!$B$353,'EAD (1)'!$B$360)</c:f>
              <c:numCache>
                <c:formatCode>_(* #,##0.0_);_(* \(#,##0.0\);_(* "-"_);_(@_)</c:formatCode>
                <c:ptCount val="4"/>
                <c:pt idx="0">
                  <c:v>103.03176780313999</c:v>
                </c:pt>
                <c:pt idx="1">
                  <c:v>43.439817172649988</c:v>
                </c:pt>
                <c:pt idx="2">
                  <c:v>6.18808393657</c:v>
                </c:pt>
                <c:pt idx="3">
                  <c:v>0.72151904264999978</c:v>
                </c:pt>
              </c:numCache>
            </c:numRef>
          </c:val>
        </c:ser>
        <c:dLbls>
          <c:showLegendKey val="0"/>
          <c:showVal val="0"/>
          <c:showCatName val="0"/>
          <c:showSerName val="0"/>
          <c:showPercent val="0"/>
          <c:showBubbleSize val="0"/>
        </c:dLbls>
        <c:gapWidth val="150"/>
        <c:axId val="169250176"/>
        <c:axId val="169264256"/>
      </c:barChart>
      <c:catAx>
        <c:axId val="16925017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69264256"/>
        <c:crosses val="autoZero"/>
        <c:auto val="1"/>
        <c:lblAlgn val="ctr"/>
        <c:lblOffset val="100"/>
        <c:noMultiLvlLbl val="0"/>
      </c:catAx>
      <c:valAx>
        <c:axId val="169264256"/>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6925017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(1)'!$B$270:$B$271</c:f>
              <c:strCache>
                <c:ptCount val="1"/>
                <c:pt idx="0">
                  <c:v>31 March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Lbls>
            <c:dLbl>
              <c:idx val="0"/>
              <c:layout>
                <c:manualLayout>
                  <c:x val="9.7426047585779413E-2"/>
                  <c:y val="-5.346817275546125E-2"/>
                </c:manualLayout>
              </c:layout>
              <c:showLegendKey val="0"/>
              <c:showVal val="0"/>
              <c:showCatName val="1"/>
              <c:showSerName val="0"/>
              <c:showPercent val="1"/>
              <c:showBubbleSize val="0"/>
              <c:separator>
</c:separator>
            </c:dLbl>
            <c:dLbl>
              <c:idx val="1"/>
              <c:layout>
                <c:manualLayout>
                  <c:x val="2.8043421626369192E-2"/>
                  <c:y val="0.15447237354326834"/>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1.5649434425646095E-2"/>
                  <c:y val="0.17008799370966726"/>
                </c:manualLayout>
              </c:layout>
              <c:showLegendKey val="0"/>
              <c:showVal val="0"/>
              <c:showCatName val="1"/>
              <c:showSerName val="0"/>
              <c:showPercent val="1"/>
              <c:showBubbleSize val="0"/>
              <c:separator>
</c:separator>
            </c:dLbl>
            <c:dLbl>
              <c:idx val="4"/>
              <c:layout>
                <c:manualLayout>
                  <c:x val="-0.11697842531993009"/>
                  <c:y val="-2.4887179382972711E-3"/>
                </c:manualLayout>
              </c:layout>
              <c:showLegendKey val="0"/>
              <c:showVal val="0"/>
              <c:showCatName val="1"/>
              <c:showSerName val="0"/>
              <c:showPercent val="1"/>
              <c:showBubbleSize val="0"/>
              <c:separator>
</c:separator>
            </c:dLbl>
            <c:dLbl>
              <c:idx val="5"/>
              <c:layout>
                <c:manualLayout>
                  <c:x val="-3.3578842563697184E-2"/>
                  <c:y val="2.6189998842832424E-2"/>
                </c:manualLayout>
              </c:layout>
              <c:showLegendKey val="0"/>
              <c:showVal val="0"/>
              <c:showCatName val="1"/>
              <c:showSerName val="0"/>
              <c:showPercent val="1"/>
              <c:showBubbleSize val="0"/>
              <c:separator>
</c:separator>
            </c:dLbl>
            <c:dLbl>
              <c:idx val="6"/>
              <c:layout>
                <c:manualLayout>
                  <c:x val="-0.12865062568292471"/>
                  <c:y val="1.1278683627693482E-2"/>
                </c:manualLayout>
              </c:layout>
              <c:showLegendKey val="0"/>
              <c:showVal val="0"/>
              <c:showCatName val="1"/>
              <c:showSerName val="0"/>
              <c:showPercent val="1"/>
              <c:showBubbleSize val="0"/>
              <c:separator>
</c:separator>
            </c:dLbl>
            <c:dLbl>
              <c:idx val="7"/>
              <c:layout>
                <c:manualLayout>
                  <c:x val="-0.15379299804856378"/>
                  <c:y val="-7.520714645166672E-2"/>
                </c:manualLayout>
              </c:layout>
              <c:showLegendKey val="0"/>
              <c:showVal val="0"/>
              <c:showCatName val="1"/>
              <c:showSerName val="0"/>
              <c:showPercent val="1"/>
              <c:showBubbleSize val="0"/>
              <c:separator>
</c:separator>
            </c:dLbl>
            <c:dLbl>
              <c:idx val="8"/>
              <c:layout>
                <c:manualLayout>
                  <c:x val="-6.2615423589194086E-2"/>
                  <c:y val="-4.3799801935968267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(1)'!$A$296:$A$300</c:f>
              <c:strCache>
                <c:ptCount val="5"/>
                <c:pt idx="0">
                  <c:v>Midstream</c:v>
                </c:pt>
                <c:pt idx="1">
                  <c:v>Oil and gas</c:v>
                </c:pt>
                <c:pt idx="2">
                  <c:v>Oilfield services</c:v>
                </c:pt>
                <c:pt idx="3">
                  <c:v>Power and heat</c:v>
                </c:pt>
                <c:pt idx="4">
                  <c:v>Other energy</c:v>
                </c:pt>
              </c:strCache>
            </c:strRef>
          </c:cat>
          <c:val>
            <c:numRef>
              <c:f>'EAD (1)'!$B$296:$B$300</c:f>
              <c:numCache>
                <c:formatCode>#,##0.0_);\(#,##0.0\)</c:formatCode>
                <c:ptCount val="5"/>
                <c:pt idx="0">
                  <c:v>14.911574323080002</c:v>
                </c:pt>
                <c:pt idx="1">
                  <c:v>65.820086972180007</c:v>
                </c:pt>
                <c:pt idx="2">
                  <c:v>25.555716948919997</c:v>
                </c:pt>
                <c:pt idx="3">
                  <c:v>42.372745195929994</c:v>
                </c:pt>
                <c:pt idx="4">
                  <c:v>14.150591550660002</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(1)'!$H$340,'EAD (1)'!$H$347,'EAD (1)'!$H$354,'EAD (1)'!$H$361)</c:f>
              <c:numCache>
                <c:formatCode>_(* #,##0.0_);_(* \(#,##0.0\);_(* "-"_);_(@_)</c:formatCode>
                <c:ptCount val="4"/>
                <c:pt idx="0">
                  <c:v>98.696089272250006</c:v>
                </c:pt>
                <c:pt idx="1">
                  <c:v>21.181144114879999</c:v>
                </c:pt>
                <c:pt idx="2">
                  <c:v>0.50702255937999996</c:v>
                </c:pt>
                <c:pt idx="3">
                  <c:v>8.6096152859999983E-2</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(1)'!$G$340,'EAD (1)'!$G$347,'EAD (1)'!$G$354,'EAD (1)'!$G$361)</c:f>
              <c:numCache>
                <c:formatCode>_(* #,##0.0_);_(* \(#,##0.0\);_(* "-"_);_(@_)</c:formatCode>
                <c:ptCount val="4"/>
                <c:pt idx="0">
                  <c:v>107.70220755071003</c:v>
                </c:pt>
                <c:pt idx="1">
                  <c:v>21.965526657470001</c:v>
                </c:pt>
                <c:pt idx="2">
                  <c:v>0.39313579035999996</c:v>
                </c:pt>
                <c:pt idx="3">
                  <c:v>4.1216994299999976E-2</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(1)'!$F$340,'EAD (1)'!$F$347,'EAD (1)'!$F$354,'EAD (1)'!$F$361)</c:f>
              <c:numCache>
                <c:formatCode>_(* #,##0.0_);_(* \(#,##0.0\);_(* "-"_);_(@_)</c:formatCode>
                <c:ptCount val="4"/>
                <c:pt idx="0">
                  <c:v>108.79476258218001</c:v>
                </c:pt>
                <c:pt idx="1">
                  <c:v>22.108247689929996</c:v>
                </c:pt>
                <c:pt idx="2">
                  <c:v>0.76638897811000006</c:v>
                </c:pt>
                <c:pt idx="3">
                  <c:v>0.20593244069999994</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(1)'!$E$340,'EAD (1)'!$E$347,'EAD (1)'!$E$354,'EAD (1)'!$E$361)</c:f>
              <c:numCache>
                <c:formatCode>_(* #,##0.0_);_(* \(#,##0.0\);_(* "-"_);_(@_)</c:formatCode>
                <c:ptCount val="4"/>
                <c:pt idx="0">
                  <c:v>111.89576103296</c:v>
                </c:pt>
                <c:pt idx="1">
                  <c:v>25.310190904760002</c:v>
                </c:pt>
                <c:pt idx="2">
                  <c:v>0.82025183547000002</c:v>
                </c:pt>
                <c:pt idx="3">
                  <c:v>7.3562467140000018E-2</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(1)'!$D$340,'EAD (1)'!$D$347,'EAD (1)'!$D$354,'EAD (1)'!$D$361)</c:f>
              <c:numCache>
                <c:formatCode>_(* #,##0.0_);_(* \(#,##0.0\);_(* "-"_);_(@_)</c:formatCode>
                <c:ptCount val="4"/>
                <c:pt idx="0">
                  <c:v>113.36371533065</c:v>
                </c:pt>
                <c:pt idx="1">
                  <c:v>28.134248371560002</c:v>
                </c:pt>
                <c:pt idx="2">
                  <c:v>0.84442619546000008</c:v>
                </c:pt>
                <c:pt idx="3">
                  <c:v>7.4428837810000009E-2</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(1)'!$A$340,'EAD (1)'!$A$347,'EAD (1)'!$A$354,'EAD (1)'!$A$361)</c:f>
              <c:strCache>
                <c:ptCount val="4"/>
                <c:pt idx="0">
                  <c:v>Energy Division</c:v>
                </c:pt>
                <c:pt idx="1">
                  <c:v>Energy Division</c:v>
                </c:pt>
                <c:pt idx="2">
                  <c:v>Energy Division</c:v>
                </c:pt>
                <c:pt idx="3">
                  <c:v>Energy Division</c:v>
                </c:pt>
              </c:strCache>
            </c:strRef>
          </c:cat>
          <c:val>
            <c:numRef>
              <c:f>('EAD (1)'!$C$340,'EAD (1)'!$C$347,'EAD (1)'!$C$354,'EAD (1)'!$C$361)</c:f>
              <c:numCache>
                <c:formatCode>_(* #,##0.0_);_(* \(#,##0.0\);_(* "-"_);_(@_)</c:formatCode>
                <c:ptCount val="4"/>
                <c:pt idx="0">
                  <c:v>129.50461802168005</c:v>
                </c:pt>
                <c:pt idx="1">
                  <c:v>25.233111627429992</c:v>
                </c:pt>
                <c:pt idx="2">
                  <c:v>1.3198447751200002</c:v>
                </c:pt>
                <c:pt idx="3">
                  <c:v>2.7249447360000009E-2</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(1)'!$A$340,'EAD (1)'!$A$347,'EAD (1)'!$A$354,'EAD (1)'!$A$361)</c:f>
              <c:strCache>
                <c:ptCount val="4"/>
                <c:pt idx="0">
                  <c:v>Energy Division</c:v>
                </c:pt>
                <c:pt idx="1">
                  <c:v>Energy Division</c:v>
                </c:pt>
                <c:pt idx="2">
                  <c:v>Energy Division</c:v>
                </c:pt>
                <c:pt idx="3">
                  <c:v>Energy Division</c:v>
                </c:pt>
              </c:strCache>
            </c:strRef>
          </c:cat>
          <c:val>
            <c:numRef>
              <c:f>('EAD (1)'!$B$340,'EAD (1)'!$B$347,'EAD (1)'!$B$354,'EAD (1)'!$B$361)</c:f>
              <c:numCache>
                <c:formatCode>_(* #,##0.0_);_(* \(#,##0.0\);_(* "-"_);_(@_)</c:formatCode>
                <c:ptCount val="4"/>
                <c:pt idx="0">
                  <c:v>129.93165998393002</c:v>
                </c:pt>
                <c:pt idx="1">
                  <c:v>30.737703289790005</c:v>
                </c:pt>
                <c:pt idx="2">
                  <c:v>1.8844283433599998</c:v>
                </c:pt>
                <c:pt idx="3">
                  <c:v>0.25692337369000001</c:v>
                </c:pt>
              </c:numCache>
            </c:numRef>
          </c:val>
        </c:ser>
        <c:dLbls>
          <c:showLegendKey val="0"/>
          <c:showVal val="0"/>
          <c:showCatName val="0"/>
          <c:showSerName val="0"/>
          <c:showPercent val="0"/>
          <c:showBubbleSize val="0"/>
        </c:dLbls>
        <c:gapWidth val="150"/>
        <c:axId val="170898944"/>
        <c:axId val="170900480"/>
      </c:barChart>
      <c:catAx>
        <c:axId val="17089894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70900480"/>
        <c:crosses val="autoZero"/>
        <c:auto val="1"/>
        <c:lblAlgn val="ctr"/>
        <c:lblOffset val="100"/>
        <c:noMultiLvlLbl val="0"/>
      </c:catAx>
      <c:valAx>
        <c:axId val="170900480"/>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7089894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(1)'!$B$231:$B$232</c:f>
              <c:strCache>
                <c:ptCount val="1"/>
                <c:pt idx="0">
                  <c:v>31 March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bg1"/>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bg1"/>
              </a:solidFill>
              <a:ln>
                <a:solidFill>
                  <a:schemeClr val="tx1">
                    <a:lumMod val="60000"/>
                    <a:lumOff val="40000"/>
                  </a:schemeClr>
                </a:solidFill>
              </a:ln>
            </c:spPr>
          </c:dPt>
          <c:dLbls>
            <c:dLbl>
              <c:idx val="0"/>
              <c:layout>
                <c:manualLayout>
                  <c:x val="4.8852560315475455E-2"/>
                  <c:y val="-4.3277344859662122E-2"/>
                </c:manualLayout>
              </c:layout>
              <c:showLegendKey val="0"/>
              <c:showVal val="0"/>
              <c:showCatName val="1"/>
              <c:showSerName val="0"/>
              <c:showPercent val="1"/>
              <c:showBubbleSize val="0"/>
              <c:separator>
</c:separator>
            </c:dLbl>
            <c:dLbl>
              <c:idx val="1"/>
              <c:layout>
                <c:manualLayout>
                  <c:x val="9.9308036009405257E-2"/>
                  <c:y val="-5.963280714751213E-2"/>
                </c:manualLayout>
              </c:layout>
              <c:showLegendKey val="0"/>
              <c:showVal val="0"/>
              <c:showCatName val="1"/>
              <c:showSerName val="0"/>
              <c:showPercent val="1"/>
              <c:showBubbleSize val="0"/>
              <c:separator>
</c:separator>
            </c:dLbl>
            <c:dLbl>
              <c:idx val="2"/>
              <c:layout>
                <c:manualLayout>
                  <c:x val="7.386214579814887E-2"/>
                  <c:y val="7.5395753379639177E-2"/>
                </c:manualLayout>
              </c:layout>
              <c:showLegendKey val="0"/>
              <c:showVal val="0"/>
              <c:showCatName val="1"/>
              <c:showSerName val="0"/>
              <c:showPercent val="1"/>
              <c:showBubbleSize val="0"/>
              <c:separator>
</c:separator>
            </c:dLbl>
            <c:dLbl>
              <c:idx val="3"/>
              <c:layout>
                <c:manualLayout>
                  <c:x val="-7.3154107422816861E-2"/>
                  <c:y val="0.16241415131648573"/>
                </c:manualLayout>
              </c:layout>
              <c:showLegendKey val="0"/>
              <c:showVal val="0"/>
              <c:showCatName val="1"/>
              <c:showSerName val="0"/>
              <c:showPercent val="1"/>
              <c:showBubbleSize val="0"/>
              <c:separator>
</c:separator>
            </c:dLbl>
            <c:dLbl>
              <c:idx val="4"/>
              <c:layout>
                <c:manualLayout>
                  <c:x val="-0.18467241308524501"/>
                  <c:y val="0.10216062964056347"/>
                </c:manualLayout>
              </c:layout>
              <c:showLegendKey val="0"/>
              <c:showVal val="0"/>
              <c:showCatName val="1"/>
              <c:showSerName val="0"/>
              <c:showPercent val="1"/>
              <c:showBubbleSize val="0"/>
              <c:separator>
</c:separator>
            </c:dLbl>
            <c:dLbl>
              <c:idx val="5"/>
              <c:layout>
                <c:manualLayout>
                  <c:x val="-0.1130251922489456"/>
                  <c:y val="-5.7013134221944959E-3"/>
                </c:manualLayout>
              </c:layout>
              <c:showLegendKey val="0"/>
              <c:showVal val="0"/>
              <c:showCatName val="1"/>
              <c:showSerName val="0"/>
              <c:showPercent val="1"/>
              <c:showBubbleSize val="0"/>
              <c:separator>
</c:separator>
            </c:dLbl>
            <c:dLbl>
              <c:idx val="6"/>
              <c:layout>
                <c:manualLayout>
                  <c:x val="0.10373301490742616"/>
                  <c:y val="-4.7088316223939039E-2"/>
                </c:manualLayout>
              </c:layout>
              <c:showLegendKey val="0"/>
              <c:showVal val="0"/>
              <c:showCatName val="1"/>
              <c:showSerName val="0"/>
              <c:showPercent val="1"/>
              <c:showBubbleSize val="0"/>
              <c:separator>
</c:separator>
            </c:dLbl>
            <c:dLbl>
              <c:idx val="7"/>
              <c:layout>
                <c:manualLayout>
                  <c:x val="-0.14770945906803476"/>
                  <c:y val="2.9542549215935708E-2"/>
                </c:manualLayout>
              </c:layout>
              <c:showLegendKey val="0"/>
              <c:showVal val="0"/>
              <c:showCatName val="1"/>
              <c:showSerName val="0"/>
              <c:showPercent val="1"/>
              <c:showBubbleSize val="0"/>
              <c:separator>
</c:separator>
            </c:dLbl>
            <c:dLbl>
              <c:idx val="8"/>
              <c:layout>
                <c:manualLayout>
                  <c:x val="-7.967365849309703E-2"/>
                  <c:y val="3.7692301564734442E-3"/>
                </c:manualLayout>
              </c:layout>
              <c:showLegendKey val="0"/>
              <c:showVal val="0"/>
              <c:showCatName val="1"/>
              <c:showSerName val="0"/>
              <c:showPercent val="1"/>
              <c:showBubbleSize val="0"/>
              <c:separator>
</c:separator>
            </c:dLbl>
            <c:dLbl>
              <c:idx val="9"/>
              <c:layout>
                <c:manualLayout>
                  <c:x val="-6.6070661074315584E-2"/>
                  <c:y val="-1.9124955365291151E-2"/>
                </c:manualLayout>
              </c:layout>
              <c:showLegendKey val="0"/>
              <c:showVal val="0"/>
              <c:showCatName val="1"/>
              <c:showSerName val="0"/>
              <c:showPercent val="1"/>
              <c:showBubbleSize val="0"/>
              <c:separator>
</c:separator>
            </c:dLbl>
            <c:dLbl>
              <c:idx val="10"/>
              <c:layout>
                <c:manualLayout>
                  <c:x val="-9.3347074856031428E-2"/>
                  <c:y val="-7.9463808567578245E-2"/>
                </c:manualLayout>
              </c:layout>
              <c:showLegendKey val="0"/>
              <c:showVal val="0"/>
              <c:showCatName val="1"/>
              <c:showSerName val="0"/>
              <c:showPercent val="1"/>
              <c:showBubbleSize val="0"/>
              <c:separator>
</c:separator>
            </c:dLbl>
            <c:dLbl>
              <c:idx val="11"/>
              <c:layout>
                <c:manualLayout>
                  <c:x val="6.1462209482830092E-2"/>
                  <c:y val="-7.3348463821382201E-2"/>
                </c:manualLayout>
              </c:layout>
              <c:showLegendKey val="0"/>
              <c:showVal val="0"/>
              <c:showCatName val="1"/>
              <c:showSerName val="0"/>
              <c:showPercent val="1"/>
              <c:showBubbleSize val="0"/>
              <c:separator>
</c:separator>
            </c:dLbl>
            <c:dLbl>
              <c:idx val="12"/>
              <c:layout>
                <c:manualLayout>
                  <c:x val="0.17202238004236931"/>
                  <c:y val="-3.8642315193256602E-2"/>
                </c:manualLayout>
              </c:layout>
              <c:showLegendKey val="0"/>
              <c:showVal val="0"/>
              <c:showCatName val="1"/>
              <c:showSerName val="0"/>
              <c:showPercent val="1"/>
              <c:showBubbleSize val="0"/>
              <c:separator>
</c:separator>
            </c:dLbl>
            <c:numFmt formatCode="0%" sourceLinked="0"/>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(1)'!$A$233:$A$239</c:f>
              <c:strCache>
                <c:ptCount val="7"/>
                <c:pt idx="0">
                  <c:v>Oslo/ Akershus</c:v>
                </c:pt>
                <c:pt idx="1">
                  <c:v>Eastern Norway excl. Oslo/ Akershus</c:v>
                </c:pt>
                <c:pt idx="2">
                  <c:v>Western Norway</c:v>
                </c:pt>
                <c:pt idx="3">
                  <c:v>Central/ Northern Norway</c:v>
                </c:pt>
                <c:pt idx="4">
                  <c:v>Sweden</c:v>
                </c:pt>
                <c:pt idx="5">
                  <c:v>Baltics and Poland</c:v>
                </c:pt>
                <c:pt idx="6">
                  <c:v>Other Europe</c:v>
                </c:pt>
              </c:strCache>
            </c:strRef>
          </c:cat>
          <c:val>
            <c:numRef>
              <c:f>'EAD (1)'!$B$233:$B$239</c:f>
              <c:numCache>
                <c:formatCode>0.0_);\(0.0\)</c:formatCode>
                <c:ptCount val="7"/>
                <c:pt idx="0">
                  <c:v>59.65613524222686</c:v>
                </c:pt>
                <c:pt idx="1">
                  <c:v>50.459676951865838</c:v>
                </c:pt>
                <c:pt idx="2">
                  <c:v>41.147773973991974</c:v>
                </c:pt>
                <c:pt idx="3">
                  <c:v>37.61146539709361</c:v>
                </c:pt>
                <c:pt idx="4">
                  <c:v>6.8803246287401283</c:v>
                </c:pt>
                <c:pt idx="5">
                  <c:v>9.0417144167883983</c:v>
                </c:pt>
                <c:pt idx="6">
                  <c:v>3.8054171316307506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 (1)'!$B$304:$B$305</c:f>
              <c:strCache>
                <c:ptCount val="1"/>
                <c:pt idx="0">
                  <c:v>31 March 2015</c:v>
                </c:pt>
              </c:strCache>
            </c:strRef>
          </c:tx>
          <c:dPt>
            <c:idx val="0"/>
            <c:bubble3D val="0"/>
            <c:spPr>
              <a:solidFill>
                <a:schemeClr val="accent2"/>
              </a:solidFill>
              <a:ln>
                <a:solidFill>
                  <a:schemeClr val="tx1">
                    <a:lumMod val="60000"/>
                    <a:lumOff val="40000"/>
                  </a:schemeClr>
                </a:solidFill>
              </a:ln>
            </c:spPr>
          </c:dPt>
          <c:dPt>
            <c:idx val="1"/>
            <c:bubble3D val="0"/>
            <c:spPr>
              <a:solidFill>
                <a:schemeClr val="bg1"/>
              </a:solidFill>
              <a:ln>
                <a:solidFill>
                  <a:schemeClr val="tx1">
                    <a:lumMod val="60000"/>
                    <a:lumOff val="40000"/>
                  </a:schemeClr>
                </a:solidFill>
              </a:ln>
            </c:spPr>
          </c:dPt>
          <c:dPt>
            <c:idx val="2"/>
            <c:bubble3D val="0"/>
            <c:spPr>
              <a:solidFill>
                <a:srgbClr val="80B9BA"/>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chemeClr val="bg1"/>
              </a:solidFill>
              <a:ln>
                <a:solidFill>
                  <a:schemeClr val="tx1">
                    <a:lumMod val="60000"/>
                    <a:lumOff val="40000"/>
                  </a:schemeClr>
                </a:solidFill>
              </a:ln>
            </c:spPr>
          </c:dPt>
          <c:dPt>
            <c:idx val="5"/>
            <c:bubble3D val="0"/>
            <c:spPr>
              <a:solidFill>
                <a:srgbClr val="80B9BA"/>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Lbls>
            <c:dLbl>
              <c:idx val="0"/>
              <c:layout>
                <c:manualLayout>
                  <c:x val="0.14569456566280595"/>
                  <c:y val="-1.684089545311614E-2"/>
                </c:manualLayout>
              </c:layout>
              <c:showLegendKey val="0"/>
              <c:showVal val="0"/>
              <c:showCatName val="1"/>
              <c:showSerName val="0"/>
              <c:showPercent val="1"/>
              <c:showBubbleSize val="0"/>
              <c:separator>
</c:separator>
            </c:dLbl>
            <c:dLbl>
              <c:idx val="1"/>
              <c:layout>
                <c:manualLayout>
                  <c:x val="8.0699986801307161E-2"/>
                  <c:y val="1.4961064569238607E-2"/>
                </c:manualLayout>
              </c:layout>
              <c:showLegendKey val="0"/>
              <c:showVal val="0"/>
              <c:showCatName val="1"/>
              <c:showSerName val="0"/>
              <c:showPercent val="1"/>
              <c:showBubbleSize val="0"/>
              <c:separator>
</c:separator>
            </c:dLbl>
            <c:dLbl>
              <c:idx val="2"/>
              <c:layout>
                <c:manualLayout>
                  <c:x val="1.6590273185300663E-2"/>
                  <c:y val="2.6762155919935332E-2"/>
                </c:manualLayout>
              </c:layout>
              <c:showLegendKey val="0"/>
              <c:showVal val="0"/>
              <c:showCatName val="1"/>
              <c:showSerName val="0"/>
              <c:showPercent val="1"/>
              <c:showBubbleSize val="0"/>
              <c:separator>
</c:separator>
            </c:dLbl>
            <c:dLbl>
              <c:idx val="3"/>
              <c:layout>
                <c:manualLayout>
                  <c:x val="7.7082093796407056E-2"/>
                  <c:y val="8.7253194957274696E-2"/>
                </c:manualLayout>
              </c:layout>
              <c:showLegendKey val="0"/>
              <c:showVal val="0"/>
              <c:showCatName val="1"/>
              <c:showSerName val="0"/>
              <c:showPercent val="1"/>
              <c:showBubbleSize val="0"/>
              <c:separator>
</c:separator>
            </c:dLbl>
            <c:dLbl>
              <c:idx val="4"/>
              <c:layout>
                <c:manualLayout>
                  <c:x val="5.8868934215918984E-3"/>
                  <c:y val="9.7784847931430802E-2"/>
                </c:manualLayout>
              </c:layout>
              <c:showLegendKey val="0"/>
              <c:showVal val="0"/>
              <c:showCatName val="1"/>
              <c:showSerName val="0"/>
              <c:showPercent val="1"/>
              <c:showBubbleSize val="0"/>
              <c:separator>
</c:separator>
            </c:dLbl>
            <c:dLbl>
              <c:idx val="5"/>
              <c:layout>
                <c:manualLayout>
                  <c:x val="-8.6235490939546577E-2"/>
                  <c:y val="7.8506626094908799E-2"/>
                </c:manualLayout>
              </c:layout>
              <c:showLegendKey val="0"/>
              <c:showVal val="0"/>
              <c:showCatName val="1"/>
              <c:showSerName val="0"/>
              <c:showPercent val="1"/>
              <c:showBubbleSize val="0"/>
              <c:separator>
</c:separator>
            </c:dLbl>
            <c:dLbl>
              <c:idx val="6"/>
              <c:layout>
                <c:manualLayout>
                  <c:x val="-0.12865097611589418"/>
                  <c:y val="6.7955062567198118E-2"/>
                </c:manualLayout>
              </c:layout>
              <c:showLegendKey val="0"/>
              <c:showVal val="0"/>
              <c:showCatName val="1"/>
              <c:showSerName val="0"/>
              <c:showPercent val="1"/>
              <c:showBubbleSize val="0"/>
              <c:separator>
</c:separator>
            </c:dLbl>
            <c:dLbl>
              <c:idx val="7"/>
              <c:layout>
                <c:manualLayout>
                  <c:x val="-5.9599008508665181E-2"/>
                  <c:y val="1.634690775371881E-2"/>
                </c:manualLayout>
              </c:layout>
              <c:showLegendKey val="0"/>
              <c:showVal val="0"/>
              <c:showCatName val="1"/>
              <c:showSerName val="0"/>
              <c:showPercent val="1"/>
              <c:showBubbleSize val="0"/>
              <c:separator>
</c:separator>
            </c:dLbl>
            <c:dLbl>
              <c:idx val="8"/>
              <c:layout>
                <c:manualLayout>
                  <c:x val="-0.11966031678244891"/>
                  <c:y val="4.7754432844449142E-2"/>
                </c:manualLayout>
              </c:layout>
              <c:showLegendKey val="0"/>
              <c:showVal val="0"/>
              <c:showCatName val="1"/>
              <c:showSerName val="0"/>
              <c:showPercent val="1"/>
              <c:showBubbleSize val="0"/>
              <c:separator>
</c:separator>
            </c:dLbl>
            <c:dLbl>
              <c:idx val="9"/>
              <c:layout>
                <c:manualLayout>
                  <c:x val="-3.0826030862828264E-2"/>
                  <c:y val="-0.10269691880750889"/>
                </c:manualLayout>
              </c:layout>
              <c:showLegendKey val="0"/>
              <c:showVal val="0"/>
              <c:showCatName val="1"/>
              <c:showSerName val="0"/>
              <c:showPercent val="1"/>
              <c:showBubbleSize val="0"/>
              <c:separator>
</c:separator>
            </c:dLbl>
            <c:dLbl>
              <c:idx val="10"/>
              <c:layout>
                <c:manualLayout>
                  <c:x val="0.13573991802989815"/>
                  <c:y val="-7.9463705807153243E-2"/>
                </c:manualLayout>
              </c:layout>
              <c:showLegendKey val="0"/>
              <c:showVal val="0"/>
              <c:showCatName val="1"/>
              <c:showSerName val="0"/>
              <c:showPercent val="1"/>
              <c:showBubbleSize val="0"/>
              <c:separator>
</c:separator>
            </c:dLbl>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(1)'!$A$306:$A$316</c:f>
              <c:strCache>
                <c:ptCount val="11"/>
                <c:pt idx="0">
                  <c:v>Chemical and product tankers</c:v>
                </c:pt>
                <c:pt idx="1">
                  <c:v>Container</c:v>
                </c:pt>
                <c:pt idx="2">
                  <c:v>Crude oil tankers</c:v>
                </c:pt>
                <c:pt idx="3">
                  <c:v>Cruise</c:v>
                </c:pt>
                <c:pt idx="4">
                  <c:v>Dry cargo</c:v>
                </c:pt>
                <c:pt idx="5">
                  <c:v>Gas</c:v>
                </c:pt>
                <c:pt idx="6">
                  <c:v>Logistics</c:v>
                </c:pt>
                <c:pt idx="7">
                  <c:v>Offshore</c:v>
                </c:pt>
                <c:pt idx="8">
                  <c:v>RoRo/PCC</c:v>
                </c:pt>
                <c:pt idx="9">
                  <c:v>Other shipping</c:v>
                </c:pt>
                <c:pt idx="10">
                  <c:v>Other non-shipping</c:v>
                </c:pt>
              </c:strCache>
            </c:strRef>
          </c:cat>
          <c:val>
            <c:numRef>
              <c:f>'EAD (1)'!$B$306:$B$316</c:f>
              <c:numCache>
                <c:formatCode>#,##0.0_);\(#,##0.0\)</c:formatCode>
                <c:ptCount val="11"/>
                <c:pt idx="0">
                  <c:v>19.060744917839997</c:v>
                </c:pt>
                <c:pt idx="1">
                  <c:v>25.621633127920003</c:v>
                </c:pt>
                <c:pt idx="2">
                  <c:v>23.842103975220002</c:v>
                </c:pt>
                <c:pt idx="3">
                  <c:v>10.346208808130001</c:v>
                </c:pt>
                <c:pt idx="4">
                  <c:v>27.081667894359999</c:v>
                </c:pt>
                <c:pt idx="5">
                  <c:v>30.75504261863999</c:v>
                </c:pt>
                <c:pt idx="6">
                  <c:v>8.6530945640400034</c:v>
                </c:pt>
                <c:pt idx="7">
                  <c:v>57.475505137689986</c:v>
                </c:pt>
                <c:pt idx="8">
                  <c:v>5.4540036080099998</c:v>
                </c:pt>
                <c:pt idx="9">
                  <c:v>6.0171364303799981</c:v>
                </c:pt>
                <c:pt idx="10">
                  <c:v>14.69945862534</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(1)'!$H$341,'EAD (1)'!$H$348,'EAD (1)'!$H$355,'EAD (1)'!$H$362)</c:f>
              <c:numCache>
                <c:formatCode>_(* #,##0.0_);_(* \(#,##0.0\);_(* "-"_);_(@_)</c:formatCode>
                <c:ptCount val="4"/>
                <c:pt idx="0">
                  <c:v>55.556934373220002</c:v>
                </c:pt>
                <c:pt idx="1">
                  <c:v>96.265250170179996</c:v>
                </c:pt>
                <c:pt idx="2">
                  <c:v>18.020393490549999</c:v>
                </c:pt>
                <c:pt idx="3">
                  <c:v>9.5155753894200004</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(1)'!$G$341,'EAD (1)'!$G$348,'EAD (1)'!$G$355,'EAD (1)'!$G$362)</c:f>
              <c:numCache>
                <c:formatCode>_(* #,##0.0_);_(* \(#,##0.0\);_(* "-"_);_(@_)</c:formatCode>
                <c:ptCount val="4"/>
                <c:pt idx="0">
                  <c:v>59.912893563070007</c:v>
                </c:pt>
                <c:pt idx="1">
                  <c:v>96.079770450049992</c:v>
                </c:pt>
                <c:pt idx="2">
                  <c:v>14.984547769359999</c:v>
                </c:pt>
                <c:pt idx="3">
                  <c:v>7.2824145792700001</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(1)'!$F$341,'EAD (1)'!$F$348,'EAD (1)'!$F$355,'EAD (1)'!$F$362)</c:f>
              <c:numCache>
                <c:formatCode>_(* #,##0.0_);_(* \(#,##0.0\);_(* "-"_);_(@_)</c:formatCode>
                <c:ptCount val="4"/>
                <c:pt idx="0">
                  <c:v>55.035274134920002</c:v>
                </c:pt>
                <c:pt idx="1">
                  <c:v>92.240725705510016</c:v>
                </c:pt>
                <c:pt idx="2">
                  <c:v>11.75968504609</c:v>
                </c:pt>
                <c:pt idx="3">
                  <c:v>4.8954409143500017</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(1)'!$E$341,'EAD (1)'!$E$348,'EAD (1)'!$E$355,'EAD (1)'!$E$362)</c:f>
              <c:numCache>
                <c:formatCode>_(* #,##0.0_);_(* \(#,##0.0\);_(* "-"_);_(@_)</c:formatCode>
                <c:ptCount val="4"/>
                <c:pt idx="0">
                  <c:v>56.580690609869997</c:v>
                </c:pt>
                <c:pt idx="1">
                  <c:v>97.984377672759976</c:v>
                </c:pt>
                <c:pt idx="2">
                  <c:v>9.8316422986999985</c:v>
                </c:pt>
                <c:pt idx="3">
                  <c:v>4.6727522593700002</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(1)'!$D$341,'EAD (1)'!$D$348,'EAD (1)'!$D$355,'EAD (1)'!$D$362)</c:f>
              <c:numCache>
                <c:formatCode>_(* #,##0.0_);_(* \(#,##0.0\);_(* "-"_);_(@_)</c:formatCode>
                <c:ptCount val="4"/>
                <c:pt idx="0">
                  <c:v>59.665438062370008</c:v>
                </c:pt>
                <c:pt idx="1">
                  <c:v>108.53486559182001</c:v>
                </c:pt>
                <c:pt idx="2">
                  <c:v>8.750087880329998</c:v>
                </c:pt>
                <c:pt idx="3">
                  <c:v>3.8823851613800011</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(1)'!$C$341,'EAD (1)'!$C$348,'EAD (1)'!$C$355,'EAD (1)'!$C$362)</c:f>
              <c:numCache>
                <c:formatCode>_(* #,##0.0_);_(* \(#,##0.0\);_(* "-"_);_(@_)</c:formatCode>
                <c:ptCount val="4"/>
                <c:pt idx="0">
                  <c:v>71.167596335919981</c:v>
                </c:pt>
                <c:pt idx="1">
                  <c:v>124.53549374292002</c:v>
                </c:pt>
                <c:pt idx="2">
                  <c:v>9.7437899363600007</c:v>
                </c:pt>
                <c:pt idx="3">
                  <c:v>5.7091574306500013</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(1)'!$A$341,'EAD (1)'!$A$348,'EAD (1)'!$A$355,'EAD (1)'!$A$362)</c:f>
              <c:strCache>
                <c:ptCount val="4"/>
                <c:pt idx="0">
                  <c:v>Shipping, Offshore and Logistics Division *)</c:v>
                </c:pt>
                <c:pt idx="1">
                  <c:v>Shipping, Offshore and Logistics Division *)</c:v>
                </c:pt>
                <c:pt idx="2">
                  <c:v>Shipping, Offshore and Logistics Division *)</c:v>
                </c:pt>
                <c:pt idx="3">
                  <c:v>Shipping, Offshore and Logistics Division *)</c:v>
                </c:pt>
              </c:strCache>
            </c:strRef>
          </c:cat>
          <c:val>
            <c:numRef>
              <c:f>('EAD (1)'!$B$341,'EAD (1)'!$B$348,'EAD (1)'!$B$355,'EAD (1)'!$B$362)</c:f>
              <c:numCache>
                <c:formatCode>_(* #,##0.0_);_(* \(#,##0.0\);_(* "-"_);_(@_)</c:formatCode>
                <c:ptCount val="4"/>
                <c:pt idx="0">
                  <c:v>70.746435857479995</c:v>
                </c:pt>
                <c:pt idx="1">
                  <c:v>143.45546702807999</c:v>
                </c:pt>
                <c:pt idx="2">
                  <c:v>10.942443547499998</c:v>
                </c:pt>
                <c:pt idx="3">
                  <c:v>3.8622532745099996</c:v>
                </c:pt>
              </c:numCache>
            </c:numRef>
          </c:val>
        </c:ser>
        <c:dLbls>
          <c:showLegendKey val="0"/>
          <c:showVal val="0"/>
          <c:showCatName val="0"/>
          <c:showSerName val="0"/>
          <c:showPercent val="0"/>
          <c:showBubbleSize val="0"/>
        </c:dLbls>
        <c:gapWidth val="150"/>
        <c:axId val="169644800"/>
        <c:axId val="169646336"/>
      </c:barChart>
      <c:catAx>
        <c:axId val="16964480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69646336"/>
        <c:crosses val="autoZero"/>
        <c:auto val="1"/>
        <c:lblAlgn val="ctr"/>
        <c:lblOffset val="100"/>
        <c:noMultiLvlLbl val="0"/>
      </c:catAx>
      <c:valAx>
        <c:axId val="169646336"/>
        <c:scaling>
          <c:orientation val="minMax"/>
          <c:max val="16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6964480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(1)'!$H$370,'EAD (1)'!$H$376,'EAD (1)'!$H$382,'EAD (1)'!$H$388)</c:f>
              <c:numCache>
                <c:formatCode>_(* #,##0.0_);_(* \(#,##0.0\);_(* "-"_);_(@_)</c:formatCode>
                <c:ptCount val="4"/>
                <c:pt idx="0">
                  <c:v>1.97336113827</c:v>
                </c:pt>
                <c:pt idx="1">
                  <c:v>10.40770833555</c:v>
                </c:pt>
                <c:pt idx="2">
                  <c:v>2.9832094377399998</c:v>
                </c:pt>
                <c:pt idx="3">
                  <c:v>2.432568142</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(1)'!$G$370,'EAD (1)'!$G$376,'EAD (1)'!$G$382,'EAD (1)'!$G$388)</c:f>
              <c:numCache>
                <c:formatCode>_(* #,##0.0_);_(* \(#,##0.0\);_(* "-"_);_(@_)</c:formatCode>
                <c:ptCount val="4"/>
                <c:pt idx="0">
                  <c:v>1.8919136159800001</c:v>
                </c:pt>
                <c:pt idx="1">
                  <c:v>11.886932385790001</c:v>
                </c:pt>
                <c:pt idx="2">
                  <c:v>2.1965528081800003</c:v>
                </c:pt>
                <c:pt idx="3">
                  <c:v>1.5973329995399999</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(1)'!$F$370,'EAD (1)'!$F$376,'EAD (1)'!$F$382,'EAD (1)'!$F$388)</c:f>
              <c:numCache>
                <c:formatCode>_(* #,##0.0_);_(* \(#,##0.0\);_(* "-"_);_(@_)</c:formatCode>
                <c:ptCount val="4"/>
                <c:pt idx="0">
                  <c:v>2.0079825959700002</c:v>
                </c:pt>
                <c:pt idx="1">
                  <c:v>10.790994650110001</c:v>
                </c:pt>
                <c:pt idx="2">
                  <c:v>3.0306459877600003</c:v>
                </c:pt>
                <c:pt idx="3">
                  <c:v>0.18846610199999997</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(1)'!$E$370,'EAD (1)'!$E$376,'EAD (1)'!$E$382,'EAD (1)'!$E$388)</c:f>
              <c:numCache>
                <c:formatCode>_(* #,##0.0_);_(* \(#,##0.0\);_(* "-"_);_(@_)</c:formatCode>
                <c:ptCount val="4"/>
                <c:pt idx="0">
                  <c:v>1.7477868595299999</c:v>
                </c:pt>
                <c:pt idx="1">
                  <c:v>13.826548062260001</c:v>
                </c:pt>
                <c:pt idx="2">
                  <c:v>2.2842316308599995</c:v>
                </c:pt>
                <c:pt idx="3">
                  <c:v>4.7068099999986586E-6</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(1)'!$D$370,'EAD (1)'!$D$376,'EAD (1)'!$D$382,'EAD (1)'!$D$388)</c:f>
              <c:numCache>
                <c:formatCode>_(* #,##0.0_);_(* \(#,##0.0\);_(* "-"_);_(@_)</c:formatCode>
                <c:ptCount val="4"/>
                <c:pt idx="0">
                  <c:v>1.8145650221199998</c:v>
                </c:pt>
                <c:pt idx="1">
                  <c:v>16.308971265209994</c:v>
                </c:pt>
                <c:pt idx="2">
                  <c:v>2.3298102313499998</c:v>
                </c:pt>
                <c:pt idx="3">
                  <c:v>4.9935699999928472E-6</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(1)'!$C$370,'EAD (1)'!$C$376,'EAD (1)'!$C$382,'EAD (1)'!$C$388)</c:f>
              <c:numCache>
                <c:formatCode>_(* #,##0.0_);_(* \(#,##0.0\);_(* "-"_);_(@_)</c:formatCode>
                <c:ptCount val="4"/>
                <c:pt idx="0">
                  <c:v>1.8863613882300001</c:v>
                </c:pt>
                <c:pt idx="1">
                  <c:v>17.730771103950008</c:v>
                </c:pt>
                <c:pt idx="2">
                  <c:v>2.6500222018000001</c:v>
                </c:pt>
                <c:pt idx="3">
                  <c:v>5.8342199999988079E-6</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(1)'!$A$370,'EAD (1)'!$A$376,'EAD (1)'!$A$382,'EAD (1)'!$A$388)</c:f>
              <c:strCache>
                <c:ptCount val="4"/>
                <c:pt idx="0">
                  <c:v>Shipping portfolio - crude oil sector</c:v>
                </c:pt>
                <c:pt idx="1">
                  <c:v>Shipping portfolio - crude oil sector</c:v>
                </c:pt>
                <c:pt idx="2">
                  <c:v>Shipping portfolio - crude oil sector</c:v>
                </c:pt>
                <c:pt idx="3">
                  <c:v>Shipping portfolio - crude oil sector</c:v>
                </c:pt>
              </c:strCache>
            </c:strRef>
          </c:cat>
          <c:val>
            <c:numRef>
              <c:f>('EAD (1)'!$B$370,'EAD (1)'!$B$376,'EAD (1)'!$B$382,'EAD (1)'!$B$388)</c:f>
              <c:numCache>
                <c:formatCode>_(* #,##0.0_);_(* \(#,##0.0\);_(* "-"_);_(@_)</c:formatCode>
                <c:ptCount val="4"/>
                <c:pt idx="0">
                  <c:v>1.8273849269500002</c:v>
                </c:pt>
                <c:pt idx="1">
                  <c:v>20.288789765400001</c:v>
                </c:pt>
                <c:pt idx="2">
                  <c:v>1.7259227827200001</c:v>
                </c:pt>
                <c:pt idx="3">
                  <c:v>6.5001500000059605E-6</c:v>
                </c:pt>
              </c:numCache>
            </c:numRef>
          </c:val>
        </c:ser>
        <c:dLbls>
          <c:showLegendKey val="0"/>
          <c:showVal val="0"/>
          <c:showCatName val="0"/>
          <c:showSerName val="0"/>
          <c:showPercent val="0"/>
          <c:showBubbleSize val="0"/>
        </c:dLbls>
        <c:gapWidth val="150"/>
        <c:axId val="169694336"/>
        <c:axId val="169695872"/>
      </c:barChart>
      <c:catAx>
        <c:axId val="16969433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69695872"/>
        <c:crosses val="autoZero"/>
        <c:auto val="1"/>
        <c:lblAlgn val="ctr"/>
        <c:lblOffset val="100"/>
        <c:noMultiLvlLbl val="0"/>
      </c:catAx>
      <c:valAx>
        <c:axId val="16969587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6969433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(1)'!$H$371,'EAD (1)'!$H$377,'EAD (1)'!$H$383,'EAD (1)'!$H$389)</c:f>
              <c:numCache>
                <c:formatCode>_(* #,##0.0_);_(* \(#,##0.0\);_(* "-"_);_(@_)</c:formatCode>
                <c:ptCount val="4"/>
                <c:pt idx="0">
                  <c:v>0.75713443051999996</c:v>
                </c:pt>
                <c:pt idx="1">
                  <c:v>10.4432663087</c:v>
                </c:pt>
                <c:pt idx="2">
                  <c:v>4.4327640510700004</c:v>
                </c:pt>
                <c:pt idx="3">
                  <c:v>4.0157433380800001</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(1)'!$G$371,'EAD (1)'!$G$377,'EAD (1)'!$G$383,'EAD (1)'!$G$389)</c:f>
              <c:numCache>
                <c:formatCode>_(* #,##0.0_);_(* \(#,##0.0\);_(* "-"_);_(@_)</c:formatCode>
                <c:ptCount val="4"/>
                <c:pt idx="0">
                  <c:v>1.6549201930300002</c:v>
                </c:pt>
                <c:pt idx="1">
                  <c:v>11.054133696970002</c:v>
                </c:pt>
                <c:pt idx="2">
                  <c:v>4.4388883409900011</c:v>
                </c:pt>
                <c:pt idx="3">
                  <c:v>1.4242822800500001</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(1)'!$F$371,'EAD (1)'!$F$377,'EAD (1)'!$F$383,'EAD (1)'!$F$389)</c:f>
              <c:numCache>
                <c:formatCode>_(* #,##0.0_);_(* \(#,##0.0\);_(* "-"_);_(@_)</c:formatCode>
                <c:ptCount val="4"/>
                <c:pt idx="0">
                  <c:v>1.57751028545</c:v>
                </c:pt>
                <c:pt idx="1">
                  <c:v>10.61535846616</c:v>
                </c:pt>
                <c:pt idx="2">
                  <c:v>4.0903901763399988</c:v>
                </c:pt>
                <c:pt idx="3">
                  <c:v>1.3583605868699999</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(1)'!$E$371,'EAD (1)'!$E$377,'EAD (1)'!$E$383,'EAD (1)'!$E$389)</c:f>
              <c:numCache>
                <c:formatCode>_(* #,##0.0_);_(* \(#,##0.0\);_(* "-"_);_(@_)</c:formatCode>
                <c:ptCount val="4"/>
                <c:pt idx="0">
                  <c:v>1.56963731414</c:v>
                </c:pt>
                <c:pt idx="1">
                  <c:v>11.263613839849999</c:v>
                </c:pt>
                <c:pt idx="2">
                  <c:v>3.8619215937700004</c:v>
                </c:pt>
                <c:pt idx="3">
                  <c:v>1.25817117747</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(1)'!$D$371,'EAD (1)'!$D$377,'EAD (1)'!$D$383,'EAD (1)'!$D$389)</c:f>
              <c:numCache>
                <c:formatCode>_(* #,##0.0_);_(* \(#,##0.0\);_(* "-"_);_(@_)</c:formatCode>
                <c:ptCount val="4"/>
                <c:pt idx="0">
                  <c:v>1.5794966885900004</c:v>
                </c:pt>
                <c:pt idx="1">
                  <c:v>16.274018305269998</c:v>
                </c:pt>
                <c:pt idx="2">
                  <c:v>2.2877714402599998</c:v>
                </c:pt>
                <c:pt idx="3">
                  <c:v>1.25547307725</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(1)'!$C$371,'EAD (1)'!$C$377,'EAD (1)'!$C$383,'EAD (1)'!$C$389)</c:f>
              <c:numCache>
                <c:formatCode>_(* #,##0.0_);_(* \(#,##0.0\);_(* "-"_);_(@_)</c:formatCode>
                <c:ptCount val="4"/>
                <c:pt idx="0">
                  <c:v>0.63569340021999998</c:v>
                </c:pt>
                <c:pt idx="1">
                  <c:v>19.844188707080004</c:v>
                </c:pt>
                <c:pt idx="2">
                  <c:v>2.5470573590099996</c:v>
                </c:pt>
                <c:pt idx="3">
                  <c:v>1.3981462167600001</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(1)'!$A$371,'EAD (1)'!$A$377,'EAD (1)'!$A$383,'EAD (1)'!$A$389)</c:f>
              <c:strCache>
                <c:ptCount val="4"/>
                <c:pt idx="0">
                  <c:v>Shipping portfolio - dry bulk sector</c:v>
                </c:pt>
                <c:pt idx="1">
                  <c:v>Shipping portfolio - dry bulk sector</c:v>
                </c:pt>
                <c:pt idx="2">
                  <c:v>Shipping portfolio - dry bulk sector</c:v>
                </c:pt>
                <c:pt idx="3">
                  <c:v>Shipping portfolio - dry bulk sector</c:v>
                </c:pt>
              </c:strCache>
            </c:strRef>
          </c:cat>
          <c:val>
            <c:numRef>
              <c:f>('EAD (1)'!$B$371,'EAD (1)'!$B$377,'EAD (1)'!$B$383,'EAD (1)'!$B$389)</c:f>
              <c:numCache>
                <c:formatCode>_(* #,##0.0_);_(* \(#,##0.0\);_(* "-"_);_(@_)</c:formatCode>
                <c:ptCount val="4"/>
                <c:pt idx="0">
                  <c:v>0.67613658188000003</c:v>
                </c:pt>
                <c:pt idx="1">
                  <c:v>22.38619016837</c:v>
                </c:pt>
                <c:pt idx="2">
                  <c:v>2.7789051294899996</c:v>
                </c:pt>
                <c:pt idx="3">
                  <c:v>1.24043601462</c:v>
                </c:pt>
              </c:numCache>
            </c:numRef>
          </c:val>
        </c:ser>
        <c:dLbls>
          <c:showLegendKey val="0"/>
          <c:showVal val="0"/>
          <c:showCatName val="0"/>
          <c:showSerName val="0"/>
          <c:showPercent val="0"/>
          <c:showBubbleSize val="0"/>
        </c:dLbls>
        <c:gapWidth val="150"/>
        <c:axId val="169772544"/>
        <c:axId val="169774080"/>
      </c:barChart>
      <c:catAx>
        <c:axId val="16977254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69774080"/>
        <c:crosses val="autoZero"/>
        <c:auto val="1"/>
        <c:lblAlgn val="ctr"/>
        <c:lblOffset val="100"/>
        <c:noMultiLvlLbl val="0"/>
      </c:catAx>
      <c:valAx>
        <c:axId val="169774080"/>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6977254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(1)'!$H$372,'EAD (1)'!$H$378,'EAD (1)'!$H$384,'EAD (1)'!$H$390)</c:f>
              <c:numCache>
                <c:formatCode>_(* #,##0.0_);_(* \(#,##0.0\);_(* "-"_);_(@_)</c:formatCode>
                <c:ptCount val="4"/>
                <c:pt idx="0">
                  <c:v>5.7807586127599997</c:v>
                </c:pt>
                <c:pt idx="1">
                  <c:v>14.15837802758</c:v>
                </c:pt>
                <c:pt idx="2">
                  <c:v>3.63792958278</c:v>
                </c:pt>
                <c:pt idx="3">
                  <c:v>1.1786308988499998</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(1)'!$G$372,'EAD (1)'!$G$378,'EAD (1)'!$G$384,'EAD (1)'!$G$390)</c:f>
              <c:numCache>
                <c:formatCode>_(* #,##0.0_);_(* \(#,##0.0\);_(* "-"_);_(@_)</c:formatCode>
                <c:ptCount val="4"/>
                <c:pt idx="0">
                  <c:v>5.9069999898899992</c:v>
                </c:pt>
                <c:pt idx="1">
                  <c:v>12.308637751279999</c:v>
                </c:pt>
                <c:pt idx="2">
                  <c:v>1.9141358981399994</c:v>
                </c:pt>
                <c:pt idx="3">
                  <c:v>2.5858803935400001</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(1)'!$F$372,'EAD (1)'!$F$378,'EAD (1)'!$F$384,'EAD (1)'!$F$390)</c:f>
              <c:numCache>
                <c:formatCode>_(* #,##0.0_);_(* \(#,##0.0\);_(* "-"_);_(@_)</c:formatCode>
                <c:ptCount val="4"/>
                <c:pt idx="0">
                  <c:v>6.0710920974399993</c:v>
                </c:pt>
                <c:pt idx="1">
                  <c:v>10.859226794590001</c:v>
                </c:pt>
                <c:pt idx="2">
                  <c:v>1.4021195806200004</c:v>
                </c:pt>
                <c:pt idx="3">
                  <c:v>2.6407519289799994</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(1)'!$E$372,'EAD (1)'!$E$378,'EAD (1)'!$E$384,'EAD (1)'!$E$390)</c:f>
              <c:numCache>
                <c:formatCode>_(* #,##0.0_);_(* \(#,##0.0\);_(* "-"_);_(@_)</c:formatCode>
                <c:ptCount val="4"/>
                <c:pt idx="0">
                  <c:v>6.0112396827500012</c:v>
                </c:pt>
                <c:pt idx="1">
                  <c:v>10.30519894757</c:v>
                </c:pt>
                <c:pt idx="2">
                  <c:v>1.3034351336600001</c:v>
                </c:pt>
                <c:pt idx="3">
                  <c:v>2.5538376544300001</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(1)'!$D$372,'EAD (1)'!$D$378,'EAD (1)'!$D$384,'EAD (1)'!$D$390)</c:f>
              <c:numCache>
                <c:formatCode>_(* #,##0.0_);_(* \(#,##0.0\);_(* "-"_);_(@_)</c:formatCode>
                <c:ptCount val="4"/>
                <c:pt idx="0">
                  <c:v>7.0624253927799989</c:v>
                </c:pt>
                <c:pt idx="1">
                  <c:v>10.498596961709998</c:v>
                </c:pt>
                <c:pt idx="2">
                  <c:v>1.6631431998199999</c:v>
                </c:pt>
                <c:pt idx="3">
                  <c:v>2.4529203840000005</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(1)'!$C$372,'EAD (1)'!$C$378,'EAD (1)'!$C$384,'EAD (1)'!$C$390)</c:f>
              <c:numCache>
                <c:formatCode>_(* #,##0.0_);_(* \(#,##0.0\);_(* "-"_);_(@_)</c:formatCode>
                <c:ptCount val="4"/>
                <c:pt idx="0">
                  <c:v>8.492790230819999</c:v>
                </c:pt>
                <c:pt idx="1">
                  <c:v>11.060574138960002</c:v>
                </c:pt>
                <c:pt idx="2">
                  <c:v>2.0927894592</c:v>
                </c:pt>
                <c:pt idx="3">
                  <c:v>2.6977808158500003</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(1)'!$A$372,'EAD (1)'!$A$378,'EAD (1)'!$A$384,'EAD (1)'!$A$390)</c:f>
              <c:strCache>
                <c:ptCount val="4"/>
                <c:pt idx="0">
                  <c:v>Shipping portfolio - container sector</c:v>
                </c:pt>
                <c:pt idx="1">
                  <c:v>Shipping portfolio - container sector</c:v>
                </c:pt>
                <c:pt idx="2">
                  <c:v>Shipping portfolio - container sector</c:v>
                </c:pt>
                <c:pt idx="3">
                  <c:v>Shipping portfolio - container sector</c:v>
                </c:pt>
              </c:strCache>
            </c:strRef>
          </c:cat>
          <c:val>
            <c:numRef>
              <c:f>('EAD (1)'!$B$372,'EAD (1)'!$B$378,'EAD (1)'!$B$384,'EAD (1)'!$B$390)</c:f>
              <c:numCache>
                <c:formatCode>_(* #,##0.0_);_(* \(#,##0.0\);_(* "-"_);_(@_)</c:formatCode>
                <c:ptCount val="4"/>
                <c:pt idx="0">
                  <c:v>8.0701462423100008</c:v>
                </c:pt>
                <c:pt idx="1">
                  <c:v>12.976957118920003</c:v>
                </c:pt>
                <c:pt idx="2">
                  <c:v>3.772499108419999</c:v>
                </c:pt>
                <c:pt idx="3">
                  <c:v>0.8020306582700002</c:v>
                </c:pt>
              </c:numCache>
            </c:numRef>
          </c:val>
        </c:ser>
        <c:dLbls>
          <c:showLegendKey val="0"/>
          <c:showVal val="0"/>
          <c:showCatName val="0"/>
          <c:showSerName val="0"/>
          <c:showPercent val="0"/>
          <c:showBubbleSize val="0"/>
        </c:dLbls>
        <c:gapWidth val="150"/>
        <c:axId val="171275776"/>
        <c:axId val="171277312"/>
      </c:barChart>
      <c:catAx>
        <c:axId val="171275776"/>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71277312"/>
        <c:crosses val="autoZero"/>
        <c:auto val="1"/>
        <c:lblAlgn val="ctr"/>
        <c:lblOffset val="100"/>
        <c:noMultiLvlLbl val="0"/>
      </c:catAx>
      <c:valAx>
        <c:axId val="171277312"/>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7127577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(1)'!$H$373,'EAD (1)'!$H$379,'EAD (1)'!$H$385,'EAD (1)'!$H$391)</c:f>
              <c:numCache>
                <c:formatCode>_(* #,##0.0_);_(* \(#,##0.0\);_(* "-"_);_(@_)</c:formatCode>
                <c:ptCount val="4"/>
                <c:pt idx="0">
                  <c:v>47.045680191670002</c:v>
                </c:pt>
                <c:pt idx="1">
                  <c:v>61.255897498350002</c:v>
                </c:pt>
                <c:pt idx="2">
                  <c:v>6.9664904189600003</c:v>
                </c:pt>
                <c:pt idx="3">
                  <c:v>1.88863301049</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(1)'!$G$373,'EAD (1)'!$G$379,'EAD (1)'!$G$385,'EAD (1)'!$G$391)</c:f>
              <c:numCache>
                <c:formatCode>_(* #,##0.0_);_(* \(#,##0.0\);_(* "-"_);_(@_)</c:formatCode>
                <c:ptCount val="4"/>
                <c:pt idx="0">
                  <c:v>50.459059764170007</c:v>
                </c:pt>
                <c:pt idx="1">
                  <c:v>60.830066616009979</c:v>
                </c:pt>
                <c:pt idx="2">
                  <c:v>6.4349707220499983</c:v>
                </c:pt>
                <c:pt idx="3">
                  <c:v>1.6749189061400003</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(1)'!$F$373,'EAD (1)'!$F$379,'EAD (1)'!$F$385,'EAD (1)'!$F$391)</c:f>
              <c:numCache>
                <c:formatCode>_(* #,##0.0_);_(* \(#,##0.0\);_(* "-"_);_(@_)</c:formatCode>
                <c:ptCount val="4"/>
                <c:pt idx="0">
                  <c:v>45.378689156059998</c:v>
                </c:pt>
                <c:pt idx="1">
                  <c:v>59.975145794650011</c:v>
                </c:pt>
                <c:pt idx="2">
                  <c:v>3.2365293013700005</c:v>
                </c:pt>
                <c:pt idx="3">
                  <c:v>0.70786229650000188</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(1)'!$E$373,'EAD (1)'!$E$379,'EAD (1)'!$E$385,'EAD (1)'!$E$391)</c:f>
              <c:numCache>
                <c:formatCode>_(* #,##0.0_);_(* \(#,##0.0\);_(* "-"_);_(@_)</c:formatCode>
                <c:ptCount val="4"/>
                <c:pt idx="0">
                  <c:v>47.252026753449996</c:v>
                </c:pt>
                <c:pt idx="1">
                  <c:v>62.589016823079994</c:v>
                </c:pt>
                <c:pt idx="2">
                  <c:v>2.3820539404099987</c:v>
                </c:pt>
                <c:pt idx="3">
                  <c:v>0.8607387206599989</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(1)'!$D$373,'EAD (1)'!$D$379,'EAD (1)'!$D$385,'EAD (1)'!$D$391)</c:f>
              <c:numCache>
                <c:formatCode>_(* #,##0.0_);_(* \(#,##0.0\);_(* "-"_);_(@_)</c:formatCode>
                <c:ptCount val="4"/>
                <c:pt idx="0">
                  <c:v>49.208950958880003</c:v>
                </c:pt>
                <c:pt idx="1">
                  <c:v>65.453279059630034</c:v>
                </c:pt>
                <c:pt idx="2">
                  <c:v>2.4693630088999976</c:v>
                </c:pt>
                <c:pt idx="3">
                  <c:v>0.17398670656000043</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(1)'!$A$373,'EAD (1)'!$A$379,'EAD (1)'!$A$385,'EAD (1)'!$A$391)</c:f>
              <c:strCache>
                <c:ptCount val="4"/>
                <c:pt idx="0">
                  <c:v>Other</c:v>
                </c:pt>
                <c:pt idx="1">
                  <c:v>Other</c:v>
                </c:pt>
                <c:pt idx="2">
                  <c:v>Other</c:v>
                </c:pt>
                <c:pt idx="3">
                  <c:v>Other</c:v>
                </c:pt>
              </c:strCache>
            </c:strRef>
          </c:cat>
          <c:val>
            <c:numRef>
              <c:f>('EAD (1)'!$C$373,'EAD (1)'!$C$379,'EAD (1)'!$C$385,'EAD (1)'!$C$391)</c:f>
              <c:numCache>
                <c:formatCode>_(* #,##0.0_);_(* \(#,##0.0\);_(* "-"_);_(@_)</c:formatCode>
                <c:ptCount val="4"/>
                <c:pt idx="0">
                  <c:v>60.152751316649983</c:v>
                </c:pt>
                <c:pt idx="1">
                  <c:v>75.899959792930005</c:v>
                </c:pt>
                <c:pt idx="2">
                  <c:v>2.4539209163500013</c:v>
                </c:pt>
                <c:pt idx="3">
                  <c:v>1.6132245638200007</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(1)'!$A$373,'EAD (1)'!$A$379,'EAD (1)'!$A$385,'EAD (1)'!$A$391)</c:f>
              <c:strCache>
                <c:ptCount val="4"/>
                <c:pt idx="0">
                  <c:v>Other</c:v>
                </c:pt>
                <c:pt idx="1">
                  <c:v>Other</c:v>
                </c:pt>
                <c:pt idx="2">
                  <c:v>Other</c:v>
                </c:pt>
                <c:pt idx="3">
                  <c:v>Other</c:v>
                </c:pt>
              </c:strCache>
            </c:strRef>
          </c:cat>
          <c:val>
            <c:numRef>
              <c:f>('EAD (1)'!$B$373,'EAD (1)'!$B$379,'EAD (1)'!$B$385,'EAD (1)'!$B$391)</c:f>
              <c:numCache>
                <c:formatCode>_(* #,##0.0_);_(* \(#,##0.0\);_(* "-"_);_(@_)</c:formatCode>
                <c:ptCount val="4"/>
                <c:pt idx="0">
                  <c:v>60.172768106340001</c:v>
                </c:pt>
                <c:pt idx="1">
                  <c:v>87.803529975390006</c:v>
                </c:pt>
                <c:pt idx="2">
                  <c:v>2.6651165268699999</c:v>
                </c:pt>
                <c:pt idx="3">
                  <c:v>1.8197801014699995</c:v>
                </c:pt>
              </c:numCache>
            </c:numRef>
          </c:val>
        </c:ser>
        <c:dLbls>
          <c:showLegendKey val="0"/>
          <c:showVal val="0"/>
          <c:showCatName val="0"/>
          <c:showSerName val="0"/>
          <c:showPercent val="0"/>
          <c:showBubbleSize val="0"/>
        </c:dLbls>
        <c:gapWidth val="150"/>
        <c:axId val="171344640"/>
        <c:axId val="171346176"/>
      </c:barChart>
      <c:catAx>
        <c:axId val="17134464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71346176"/>
        <c:crosses val="autoZero"/>
        <c:auto val="1"/>
        <c:lblAlgn val="ctr"/>
        <c:lblOffset val="100"/>
        <c:noMultiLvlLbl val="0"/>
      </c:catAx>
      <c:valAx>
        <c:axId val="171346176"/>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71344640"/>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389542483660134E-2"/>
          <c:y val="0.1002013888888889"/>
          <c:w val="0.7536683006535948"/>
          <c:h val="0.75530416666666667"/>
        </c:manualLayout>
      </c:layout>
      <c:ofPieChart>
        <c:ofPieType val="pie"/>
        <c:varyColors val="1"/>
        <c:ser>
          <c:idx val="0"/>
          <c:order val="0"/>
          <c:tx>
            <c:strRef>
              <c:f>'EAD (1)'!$B$60</c:f>
              <c:strCache>
                <c:ptCount val="1"/>
                <c:pt idx="0">
                  <c:v>31 March</c:v>
                </c:pt>
              </c:strCache>
            </c:strRef>
          </c:tx>
          <c:spPr>
            <a:ln>
              <a:solidFill>
                <a:schemeClr val="bg1"/>
              </a:solidFill>
            </a:ln>
          </c:spPr>
          <c:dPt>
            <c:idx val="0"/>
            <c:bubble3D val="0"/>
            <c:spPr>
              <a:solidFill>
                <a:srgbClr val="80B9BA"/>
              </a:solidFill>
              <a:ln>
                <a:solidFill>
                  <a:schemeClr val="bg1"/>
                </a:solidFill>
              </a:ln>
            </c:spPr>
          </c:dPt>
          <c:dPt>
            <c:idx val="1"/>
            <c:bubble3D val="0"/>
            <c:spPr>
              <a:solidFill>
                <a:srgbClr val="80B9BA"/>
              </a:solidFill>
              <a:ln>
                <a:solidFill>
                  <a:schemeClr val="bg1"/>
                </a:solidFill>
              </a:ln>
            </c:spPr>
          </c:dPt>
          <c:dPt>
            <c:idx val="2"/>
            <c:bubble3D val="0"/>
            <c:spPr>
              <a:solidFill>
                <a:srgbClr val="80B9BA"/>
              </a:solidFill>
              <a:ln>
                <a:solidFill>
                  <a:schemeClr val="bg1"/>
                </a:solidFill>
              </a:ln>
            </c:spPr>
          </c:dPt>
          <c:dPt>
            <c:idx val="3"/>
            <c:bubble3D val="0"/>
            <c:spPr>
              <a:solidFill>
                <a:schemeClr val="bg1"/>
              </a:solidFill>
              <a:ln>
                <a:solidFill>
                  <a:schemeClr val="tx1">
                    <a:lumMod val="60000"/>
                    <a:lumOff val="40000"/>
                  </a:schemeClr>
                </a:solidFill>
              </a:ln>
            </c:spPr>
          </c:dPt>
          <c:dPt>
            <c:idx val="4"/>
            <c:bubble3D val="0"/>
            <c:spPr>
              <a:solidFill>
                <a:srgbClr val="80B9BA"/>
              </a:solidFill>
              <a:ln>
                <a:solidFill>
                  <a:schemeClr val="tx1">
                    <a:lumMod val="60000"/>
                    <a:lumOff val="40000"/>
                  </a:schemeClr>
                </a:solidFill>
              </a:ln>
            </c:spPr>
          </c:dPt>
          <c:dPt>
            <c:idx val="5"/>
            <c:bubble3D val="0"/>
            <c:spPr>
              <a:solidFill>
                <a:schemeClr val="accent2"/>
              </a:solidFill>
              <a:ln>
                <a:solidFill>
                  <a:schemeClr val="tx1">
                    <a:lumMod val="60000"/>
                    <a:lumOff val="40000"/>
                  </a:schemeClr>
                </a:solidFill>
              </a:ln>
            </c:spPr>
          </c:dPt>
          <c:dPt>
            <c:idx val="6"/>
            <c:bubble3D val="0"/>
            <c:spPr>
              <a:solidFill>
                <a:srgbClr val="80B9BA"/>
              </a:solidFill>
              <a:ln>
                <a:solidFill>
                  <a:schemeClr val="tx1">
                    <a:lumMod val="60000"/>
                    <a:lumOff val="40000"/>
                  </a:schemeClr>
                </a:solidFill>
              </a:ln>
            </c:spPr>
          </c:dPt>
          <c:dPt>
            <c:idx val="7"/>
            <c:bubble3D val="0"/>
            <c:spPr>
              <a:solidFill>
                <a:schemeClr val="bg1"/>
              </a:solidFill>
              <a:ln>
                <a:solidFill>
                  <a:schemeClr val="tx1">
                    <a:lumMod val="60000"/>
                    <a:lumOff val="40000"/>
                  </a:schemeClr>
                </a:solidFill>
              </a:ln>
            </c:spPr>
          </c:dPt>
          <c:dPt>
            <c:idx val="8"/>
            <c:bubble3D val="0"/>
            <c:spPr>
              <a:solidFill>
                <a:srgbClr val="80B9BA"/>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chemeClr val="bg1"/>
              </a:solidFill>
              <a:ln>
                <a:solidFill>
                  <a:schemeClr val="tx1">
                    <a:lumMod val="60000"/>
                    <a:lumOff val="40000"/>
                  </a:schemeClr>
                </a:solidFill>
              </a:ln>
            </c:spPr>
          </c:dPt>
          <c:dPt>
            <c:idx val="11"/>
            <c:bubble3D val="0"/>
            <c:spPr>
              <a:solidFill>
                <a:srgbClr val="80B9BA"/>
              </a:solidFill>
              <a:ln>
                <a:solidFill>
                  <a:schemeClr val="tx1">
                    <a:lumMod val="60000"/>
                    <a:lumOff val="40000"/>
                  </a:schemeClr>
                </a:solidFill>
              </a:ln>
            </c:spPr>
          </c:dPt>
          <c:dPt>
            <c:idx val="12"/>
            <c:bubble3D val="0"/>
            <c:spPr>
              <a:solidFill>
                <a:schemeClr val="accent2"/>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Pt>
            <c:idx val="14"/>
            <c:bubble3D val="0"/>
            <c:spPr>
              <a:solidFill>
                <a:srgbClr val="80B9BA"/>
              </a:solidFill>
              <a:ln>
                <a:solidFill>
                  <a:schemeClr val="tx1">
                    <a:lumMod val="60000"/>
                    <a:lumOff val="40000"/>
                  </a:schemeClr>
                </a:solidFill>
              </a:ln>
            </c:spPr>
          </c:dPt>
          <c:dPt>
            <c:idx val="15"/>
            <c:bubble3D val="0"/>
            <c:spPr>
              <a:solidFill>
                <a:schemeClr val="accent2"/>
              </a:solidFill>
              <a:ln>
                <a:solidFill>
                  <a:schemeClr val="tx1">
                    <a:lumMod val="60000"/>
                    <a:lumOff val="40000"/>
                  </a:schemeClr>
                </a:solidFill>
              </a:ln>
            </c:spPr>
          </c:dPt>
          <c:dPt>
            <c:idx val="16"/>
            <c:bubble3D val="0"/>
            <c:spPr>
              <a:solidFill>
                <a:schemeClr val="accent2"/>
              </a:solidFill>
              <a:ln>
                <a:solidFill>
                  <a:schemeClr val="bg1"/>
                </a:solidFill>
              </a:ln>
            </c:spPr>
          </c:dPt>
          <c:dLbls>
            <c:dLbl>
              <c:idx val="0"/>
              <c:delete val="1"/>
            </c:dLbl>
            <c:dLbl>
              <c:idx val="1"/>
              <c:delete val="1"/>
            </c:dLbl>
            <c:dLbl>
              <c:idx val="2"/>
              <c:delete val="1"/>
            </c:dLbl>
            <c:dLbl>
              <c:idx val="3"/>
              <c:layout>
                <c:manualLayout>
                  <c:x val="-2.9523202614379084E-2"/>
                  <c:y val="2.0424999999999999E-2"/>
                </c:manualLayout>
              </c:layout>
              <c:showLegendKey val="0"/>
              <c:showVal val="0"/>
              <c:showCatName val="1"/>
              <c:showSerName val="0"/>
              <c:showPercent val="0"/>
              <c:showBubbleSize val="0"/>
            </c:dLbl>
            <c:dLbl>
              <c:idx val="4"/>
              <c:layout>
                <c:manualLayout>
                  <c:x val="-9.571078431372549E-3"/>
                  <c:y val="5.6770833333333335E-3"/>
                </c:manualLayout>
              </c:layout>
              <c:showLegendKey val="0"/>
              <c:showVal val="0"/>
              <c:showCatName val="1"/>
              <c:showSerName val="0"/>
              <c:showPercent val="0"/>
              <c:showBubbleSize val="0"/>
            </c:dLbl>
            <c:dLbl>
              <c:idx val="5"/>
              <c:layout>
                <c:manualLayout>
                  <c:x val="-2.4443627450980391E-3"/>
                  <c:y val="-1.5277430555555556E-2"/>
                </c:manualLayout>
              </c:layout>
              <c:showLegendKey val="0"/>
              <c:showVal val="0"/>
              <c:showCatName val="1"/>
              <c:showSerName val="0"/>
              <c:showPercent val="0"/>
              <c:showBubbleSize val="0"/>
            </c:dLbl>
            <c:dLbl>
              <c:idx val="6"/>
              <c:layout>
                <c:manualLayout>
                  <c:x val="-2.2874428104575163E-2"/>
                  <c:y val="3.6680208333333332E-2"/>
                </c:manualLayout>
              </c:layout>
              <c:showLegendKey val="0"/>
              <c:showVal val="0"/>
              <c:showCatName val="1"/>
              <c:showSerName val="0"/>
              <c:showPercent val="0"/>
              <c:showBubbleSize val="0"/>
            </c:dLbl>
            <c:dLbl>
              <c:idx val="7"/>
              <c:layout>
                <c:manualLayout>
                  <c:x val="-7.703063725490196E-2"/>
                  <c:y val="2.8319444444444447E-3"/>
                </c:manualLayout>
              </c:layout>
              <c:showLegendKey val="0"/>
              <c:showVal val="0"/>
              <c:showCatName val="1"/>
              <c:showSerName val="0"/>
              <c:showPercent val="0"/>
              <c:showBubbleSize val="0"/>
            </c:dLbl>
            <c:dLbl>
              <c:idx val="8"/>
              <c:layout>
                <c:manualLayout>
                  <c:x val="-7.2962826797385624E-2"/>
                  <c:y val="-4.0622222222222219E-2"/>
                </c:manualLayout>
              </c:layout>
              <c:showLegendKey val="0"/>
              <c:showVal val="0"/>
              <c:showCatName val="1"/>
              <c:showSerName val="0"/>
              <c:showPercent val="0"/>
              <c:showBubbleSize val="0"/>
            </c:dLbl>
            <c:dLbl>
              <c:idx val="9"/>
              <c:layout>
                <c:manualLayout>
                  <c:x val="-3.1798202614379085E-3"/>
                  <c:y val="-2.3713194444444443E-2"/>
                </c:manualLayout>
              </c:layout>
              <c:showLegendKey val="0"/>
              <c:showVal val="0"/>
              <c:showCatName val="1"/>
              <c:showSerName val="0"/>
              <c:showPercent val="0"/>
              <c:showBubbleSize val="0"/>
            </c:dLbl>
            <c:dLbl>
              <c:idx val="10"/>
              <c:layout>
                <c:manualLayout>
                  <c:x val="2.5294281045751633E-2"/>
                  <c:y val="3.2156250000000002E-3"/>
                </c:manualLayout>
              </c:layout>
              <c:showLegendKey val="0"/>
              <c:showVal val="0"/>
              <c:showCatName val="1"/>
              <c:showSerName val="0"/>
              <c:showPercent val="0"/>
              <c:showBubbleSize val="0"/>
            </c:dLbl>
            <c:dLbl>
              <c:idx val="11"/>
              <c:layout>
                <c:manualLayout>
                  <c:x val="8.9537581699346402E-3"/>
                  <c:y val="-2.5420833333333333E-2"/>
                </c:manualLayout>
              </c:layout>
              <c:showLegendKey val="0"/>
              <c:showVal val="0"/>
              <c:showCatName val="1"/>
              <c:showSerName val="0"/>
              <c:showPercent val="0"/>
              <c:showBubbleSize val="0"/>
            </c:dLbl>
            <c:dLbl>
              <c:idx val="13"/>
              <c:layout>
                <c:manualLayout>
                  <c:x val="4.0346405228758172E-3"/>
                  <c:y val="-1.2910069444444445E-2"/>
                </c:manualLayout>
              </c:layout>
              <c:showLegendKey val="0"/>
              <c:showVal val="0"/>
              <c:showCatName val="1"/>
              <c:showSerName val="0"/>
              <c:showPercent val="0"/>
              <c:showBubbleSize val="0"/>
            </c:dLbl>
            <c:dLbl>
              <c:idx val="14"/>
              <c:layout>
                <c:manualLayout>
                  <c:x val="1.2844199346405228E-2"/>
                  <c:y val="4.0972222222222226E-3"/>
                </c:manualLayout>
              </c:layout>
              <c:showLegendKey val="0"/>
              <c:showVal val="0"/>
              <c:showCatName val="1"/>
              <c:showSerName val="0"/>
              <c:showPercent val="0"/>
              <c:showBubbleSize val="0"/>
            </c:dLbl>
            <c:dLbl>
              <c:idx val="15"/>
              <c:layout>
                <c:manualLayout>
                  <c:x val="4.2059640522875814E-2"/>
                  <c:y val="1.9672569444444444E-2"/>
                </c:manualLayout>
              </c:layout>
              <c:showLegendKey val="0"/>
              <c:showVal val="0"/>
              <c:showCatName val="1"/>
              <c:showSerName val="0"/>
              <c:showPercent val="0"/>
              <c:showBubbleSize val="0"/>
            </c:dLbl>
            <c:dLbl>
              <c:idx val="16"/>
              <c:delete val="1"/>
            </c:dLbl>
            <c:txPr>
              <a:bodyPr/>
              <a:lstStyle/>
              <a:p>
                <a:pPr>
                  <a:defRPr sz="800">
                    <a:latin typeface="Arial" panose="020B0604020202020204" pitchFamily="34" charset="0"/>
                    <a:cs typeface="Arial" panose="020B0604020202020204" pitchFamily="34" charset="0"/>
                  </a:defRPr>
                </a:pPr>
                <a:endParaRPr lang="nb-NO"/>
              </a:p>
            </c:txPr>
            <c:showLegendKey val="0"/>
            <c:showVal val="0"/>
            <c:showCatName val="1"/>
            <c:showSerName val="0"/>
            <c:showPercent val="0"/>
            <c:showBubbleSize val="0"/>
            <c:showLeaderLines val="1"/>
            <c:leaderLines>
              <c:spPr>
                <a:ln w="3175"/>
              </c:spPr>
            </c:leaderLines>
          </c:dLbls>
          <c:cat>
            <c:strRef>
              <c:f>('EAD (1)'!$A$61,'EAD (1)'!$A$434,'EAD (1)'!$A$435,'EAD (1)'!$A$194,'EAD (1)'!$A$195,'EAD (1)'!$A$196,'EAD (1)'!$A$197,'EAD (1)'!$A$198,'EAD (1)'!$A$199,'EAD (1)'!$A$200,'EAD (1)'!$A$201,'EAD (1)'!$A$202,'EAD (1)'!$A$203,'EAD (1)'!$A$204,'EAD (1)'!$A$205,'EAD (1)'!$A$206)</c:f>
              <c:strCache>
                <c:ptCount val="16"/>
                <c:pt idx="0">
                  <c:v>Amounts in NOK billion</c:v>
                </c:pt>
                <c:pt idx="1">
                  <c:v>Per-sonal cus-tomers</c:v>
                </c:pt>
                <c:pt idx="2">
                  <c:v>SME</c:v>
                </c:pt>
                <c:pt idx="3">
                  <c:v>Commercial real estate</c:v>
                </c:pt>
                <c:pt idx="4">
                  <c:v>Shipping</c:v>
                </c:pt>
                <c:pt idx="5">
                  <c:v>Logistics</c:v>
                </c:pt>
                <c:pt idx="6">
                  <c:v>Oil, gas and offshore</c:v>
                </c:pt>
                <c:pt idx="7">
                  <c:v>Energy</c:v>
                </c:pt>
                <c:pt idx="8">
                  <c:v>Public sector</c:v>
                </c:pt>
                <c:pt idx="9">
                  <c:v>Fishing and fish farming</c:v>
                </c:pt>
                <c:pt idx="10">
                  <c:v>Trade</c:v>
                </c:pt>
                <c:pt idx="11">
                  <c:v>Manufacturing</c:v>
                </c:pt>
                <c:pt idx="12">
                  <c:v>Telecom and media</c:v>
                </c:pt>
                <c:pt idx="13">
                  <c:v>Services</c:v>
                </c:pt>
                <c:pt idx="14">
                  <c:v>Residential real estate and private individuals</c:v>
                </c:pt>
                <c:pt idx="15">
                  <c:v>Other corporate customers</c:v>
                </c:pt>
              </c:strCache>
            </c:strRef>
          </c:cat>
          <c:val>
            <c:numRef>
              <c:f>('EAD (1)'!$B$61,'EAD (1)'!$B$82,'EAD (1)'!$B$83,'EAD (1)'!$B$194,'EAD (1)'!$B$195,'EAD (1)'!$B$196,'EAD (1)'!$B$197,'EAD (1)'!$B$198,'EAD (1)'!$B$199,'EAD (1)'!$B$200,'EAD (1)'!$B$201,'EAD (1)'!$B$202,'EAD (1)'!$B$203,'EAD (1)'!$B$204,'EAD (1)'!$B$205,'EAD (1)'!$B$206)</c:f>
              <c:numCache>
                <c:formatCode>_(* #,##0.0_);_(* \(#,##0.0\);_(* "-"_);_(@_)</c:formatCode>
                <c:ptCount val="16"/>
                <c:pt idx="0" formatCode="@_)">
                  <c:v>0</c:v>
                </c:pt>
                <c:pt idx="1">
                  <c:v>835.54088967031021</c:v>
                </c:pt>
                <c:pt idx="2">
                  <c:v>254.9726779728399</c:v>
                </c:pt>
                <c:pt idx="3" formatCode="0.0_);\(0.0\);\-_)">
                  <c:v>114.46547154578758</c:v>
                </c:pt>
                <c:pt idx="4" formatCode="0.0_);\(0.0\);\-_)">
                  <c:v>147.18635098795997</c:v>
                </c:pt>
                <c:pt idx="5" formatCode="0.0_);\(0.0\);\-_)">
                  <c:v>23.564668888150006</c:v>
                </c:pt>
                <c:pt idx="6" formatCode="0.0_);\(0.0\);\-_)">
                  <c:v>144.52433331187879</c:v>
                </c:pt>
                <c:pt idx="7" formatCode="0.0_);\(0.0\);\-_)">
                  <c:v>49.2380743766984</c:v>
                </c:pt>
                <c:pt idx="8" formatCode="0.0_);\(0.0\);\-_)">
                  <c:v>16.648499885187615</c:v>
                </c:pt>
                <c:pt idx="9" formatCode="0.0_);\(0.0\);\-_)">
                  <c:v>23.266452054276712</c:v>
                </c:pt>
                <c:pt idx="10" formatCode="0.0_);\(0.0\);\-_)">
                  <c:v>37.047837542731351</c:v>
                </c:pt>
                <c:pt idx="11" formatCode="0.0_);\(0.0\);\-_)">
                  <c:v>67.424804871258289</c:v>
                </c:pt>
                <c:pt idx="12" formatCode="0.0_);\(0.0\);\-_)">
                  <c:v>35.58453963392185</c:v>
                </c:pt>
                <c:pt idx="13" formatCode="0.0_);\(0.0\);\-_)">
                  <c:v>32.646555721322748</c:v>
                </c:pt>
                <c:pt idx="14" formatCode="0.0_);\(0.0\);\-_)">
                  <c:v>53.724809980284178</c:v>
                </c:pt>
                <c:pt idx="15" formatCode="0.0_);\(0.0\);\-_)">
                  <c:v>82.534783576410405</c:v>
                </c:pt>
              </c:numCache>
            </c:numRef>
          </c:val>
        </c:ser>
        <c:dLbls>
          <c:showLegendKey val="0"/>
          <c:showVal val="0"/>
          <c:showCatName val="0"/>
          <c:showSerName val="0"/>
          <c:showPercent val="0"/>
          <c:showBubbleSize val="0"/>
          <c:showLeaderLines val="1"/>
        </c:dLbls>
        <c:gapWidth val="102"/>
        <c:splitType val="pos"/>
        <c:splitPos val="13"/>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(1)'!$H$402,'EAD (1)'!$H$407,'EAD (1)'!$H$412,'EAD (1)'!$H$417)</c:f>
              <c:numCache>
                <c:formatCode>_(* #,##0.0_);_(* \(#,##0.0\);_(* "-"_);_(@_)</c:formatCode>
                <c:ptCount val="4"/>
                <c:pt idx="0">
                  <c:v>48.560927971780004</c:v>
                </c:pt>
                <c:pt idx="1">
                  <c:v>9.6593708934099993</c:v>
                </c:pt>
                <c:pt idx="2">
                  <c:v>0.15782246958999999</c:v>
                </c:pt>
                <c:pt idx="3" formatCode="_(* #,##0.0_);_(* \(#,##0.0\);_(* &quot;0,0&quot;_);_(@_)">
                  <c:v>7.927100707000001E-2</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(1)'!$G$402,'EAD (1)'!$G$407,'EAD (1)'!$G$412,'EAD (1)'!$G$418)</c:f>
              <c:numCache>
                <c:formatCode>_(* #,##0.0_);_(* \(#,##0.0\);_(* "-"_);_(@_)</c:formatCode>
                <c:ptCount val="4"/>
                <c:pt idx="0">
                  <c:v>49.656474675470001</c:v>
                </c:pt>
                <c:pt idx="1">
                  <c:v>9.9213193101700039</c:v>
                </c:pt>
                <c:pt idx="2">
                  <c:v>0.17095231921000001</c:v>
                </c:pt>
                <c:pt idx="3" formatCode="_(* #,##0.0_);_(* \(#,##0.0\);_(* &quot;0,0&quot;_);_(@_)">
                  <c:v>8.3092204099999997E-2</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(1)'!$F$402,'EAD (1)'!$F$407,'EAD (1)'!$F$412,'EAD (1)'!$F$417)</c:f>
              <c:numCache>
                <c:formatCode>_(* #,##0.0_);_(* \(#,##0.0\);_(* "-"_);_(@_)</c:formatCode>
                <c:ptCount val="4"/>
                <c:pt idx="0">
                  <c:v>49.356890656320012</c:v>
                </c:pt>
                <c:pt idx="1">
                  <c:v>8.6258848546999989</c:v>
                </c:pt>
                <c:pt idx="2">
                  <c:v>0.20391804250999998</c:v>
                </c:pt>
                <c:pt idx="3" formatCode="_(* #,##0.0_);_(* \(#,##0.0\);_(* &quot;0,0&quot;_);_(@_)">
                  <c:v>7.5894650070000014E-2</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(1)'!$E$402,'EAD (1)'!$E$407,'EAD (1)'!$E$412,'EAD (1)'!$E$417)</c:f>
              <c:numCache>
                <c:formatCode>_(* #,##0.0_);_(* \(#,##0.0\);_(* "-"_);_(@_)</c:formatCode>
                <c:ptCount val="4"/>
                <c:pt idx="0">
                  <c:v>50.699072258670029</c:v>
                </c:pt>
                <c:pt idx="1">
                  <c:v>13.803478397570007</c:v>
                </c:pt>
                <c:pt idx="2">
                  <c:v>0.26416712370000001</c:v>
                </c:pt>
                <c:pt idx="3" formatCode="_(* #,##0.0_);_(* \(#,##0.0\);_(* &quot;0,0&quot;_);_(@_)">
                  <c:v>6.1965095040000008E-2</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(1)'!$D$402,'EAD (1)'!$D$407,'EAD (1)'!$D$412,'EAD (1)'!$D$417)</c:f>
              <c:numCache>
                <c:formatCode>_(* #,##0.0_);_(* \(#,##0.0\);_(* "-"_);_(@_)</c:formatCode>
                <c:ptCount val="4"/>
                <c:pt idx="0">
                  <c:v>55.872968084789989</c:v>
                </c:pt>
                <c:pt idx="1">
                  <c:v>14.167176274339997</c:v>
                </c:pt>
                <c:pt idx="2">
                  <c:v>0.25571468671999997</c:v>
                </c:pt>
                <c:pt idx="3" formatCode="_(* #,##0.0_);_(* \(#,##0.0\);_(* &quot;0,0&quot;_);_(@_)">
                  <c:v>5.4925063809999994E-2</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(1)'!$C$402,'EAD (1)'!$C$407,'EAD (1)'!$C$412,'EAD (1)'!$C$417)</c:f>
              <c:numCache>
                <c:formatCode>_(* #,##0.0_);_(* \(#,##0.0\);_(* "-"_);_(@_)</c:formatCode>
                <c:ptCount val="4"/>
                <c:pt idx="0">
                  <c:v>63.224257784679985</c:v>
                </c:pt>
                <c:pt idx="1">
                  <c:v>10.034818197010001</c:v>
                </c:pt>
                <c:pt idx="2">
                  <c:v>0.27294680770999996</c:v>
                </c:pt>
                <c:pt idx="3" formatCode="_(* #,##0.0_);_(* \(#,##0.0\);_(* &quot;0,0&quot;_);_(@_)">
                  <c:v>2.2753574449999998E-2</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(1)'!$A$402,'EAD (1)'!$A$407,'EAD (1)'!$A$412,'EAD (1)'!$A$417)</c:f>
              <c:strCache>
                <c:ptCount val="4"/>
                <c:pt idx="0">
                  <c:v>The oil segment portfolio - Oil and gas sector</c:v>
                </c:pt>
                <c:pt idx="1">
                  <c:v>The oil segment portfolio - Oil and gas sector</c:v>
                </c:pt>
                <c:pt idx="2">
                  <c:v>The oil segment portfolio - Oil and gas sector</c:v>
                </c:pt>
                <c:pt idx="3">
                  <c:v>The oil segment portfolio - Oil and gas sector</c:v>
                </c:pt>
              </c:strCache>
            </c:strRef>
          </c:cat>
          <c:val>
            <c:numRef>
              <c:f>('EAD (1)'!$B$402,'EAD (1)'!$B$407,'EAD (1)'!$B$412,'EAD (1)'!$B$417)</c:f>
              <c:numCache>
                <c:formatCode>_(* #,##0.0_);_(* \(#,##0.0\);_(* "-"_);_(@_)</c:formatCode>
                <c:ptCount val="4"/>
                <c:pt idx="0">
                  <c:v>61.846507256079988</c:v>
                </c:pt>
                <c:pt idx="1">
                  <c:v>15.012889498429987</c:v>
                </c:pt>
                <c:pt idx="2">
                  <c:v>0.25671874419000001</c:v>
                </c:pt>
                <c:pt idx="3">
                  <c:v>2.00170203E-2</c:v>
                </c:pt>
              </c:numCache>
            </c:numRef>
          </c:val>
        </c:ser>
        <c:dLbls>
          <c:showLegendKey val="0"/>
          <c:showVal val="0"/>
          <c:showCatName val="0"/>
          <c:showSerName val="0"/>
          <c:showPercent val="0"/>
          <c:showBubbleSize val="0"/>
        </c:dLbls>
        <c:gapWidth val="150"/>
        <c:axId val="171488384"/>
        <c:axId val="171489920"/>
      </c:barChart>
      <c:catAx>
        <c:axId val="17148838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71489920"/>
        <c:crosses val="autoZero"/>
        <c:auto val="1"/>
        <c:lblAlgn val="ctr"/>
        <c:lblOffset val="100"/>
        <c:noMultiLvlLbl val="0"/>
      </c:catAx>
      <c:valAx>
        <c:axId val="171489920"/>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7148838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(1)'!$H$403,'EAD (1)'!$H$408,'EAD (1)'!$H$413,'EAD (1)'!$H$418)</c:f>
              <c:numCache>
                <c:formatCode>_(* #,##0.0_);_(* \(#,##0.0\);_(* "-"_);_(@_)</c:formatCode>
                <c:ptCount val="4"/>
                <c:pt idx="0">
                  <c:v>14.818331634730001</c:v>
                </c:pt>
                <c:pt idx="1">
                  <c:v>26.705906860640013</c:v>
                </c:pt>
                <c:pt idx="2">
                  <c:v>1.3490149360000001</c:v>
                </c:pt>
                <c:pt idx="3" formatCode="_(* #,##0.0_);_(* \(#,##0.0\);_(* &quot;0,0&quot;_);_(@_)">
                  <c:v>0</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(1)'!$G$403,'EAD (1)'!$G$408,'EAD (1)'!$G$413,'EAD (1)'!$G$418)</c:f>
              <c:numCache>
                <c:formatCode>_(* #,##0.0_);_(* \(#,##0.0\);_(* "-"_);_(@_)</c:formatCode>
                <c:ptCount val="4"/>
                <c:pt idx="0">
                  <c:v>14.291008844110001</c:v>
                </c:pt>
                <c:pt idx="1">
                  <c:v>27.317258048760003</c:v>
                </c:pt>
                <c:pt idx="2">
                  <c:v>1.0353788038399998</c:v>
                </c:pt>
                <c:pt idx="3" formatCode="_(* #,##0.0_);_(* \(#,##0.0\);_(* &quot;0,0&quot;_);_(@_)">
                  <c:v>8.3092204099999997E-2</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(1)'!$F$403,'EAD (1)'!$F$408,'EAD (1)'!$F$413,'EAD (1)'!$F$418)</c:f>
              <c:numCache>
                <c:formatCode>_(* #,##0.0_);_(* \(#,##0.0\);_(* "-"_);_(@_)</c:formatCode>
                <c:ptCount val="4"/>
                <c:pt idx="0">
                  <c:v>12.519771597879998</c:v>
                </c:pt>
                <c:pt idx="1">
                  <c:v>25.715999609970016</c:v>
                </c:pt>
                <c:pt idx="2">
                  <c:v>1.0108250295200001</c:v>
                </c:pt>
                <c:pt idx="3" formatCode="_(* #,##0.0_);_(* \(#,##0.0\);_(* &quot;0,0&quot;_);_(@_)">
                  <c:v>0</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(1)'!$E$403,'EAD (1)'!$E$408,'EAD (1)'!$E$413,'EAD (1)'!$E$418)</c:f>
              <c:numCache>
                <c:formatCode>_(* #,##0.0_);_(* \(#,##0.0\);_(* "-"_);_(@_)</c:formatCode>
                <c:ptCount val="4"/>
                <c:pt idx="0">
                  <c:v>14.882603530870004</c:v>
                </c:pt>
                <c:pt idx="1">
                  <c:v>26.018795130219988</c:v>
                </c:pt>
                <c:pt idx="2">
                  <c:v>0.98767436927000019</c:v>
                </c:pt>
                <c:pt idx="3" formatCode="_(* #,##0.0_);_(* \(#,##0.0\);_(* &quot;0,0&quot;_);_(@_)">
                  <c:v>0</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(1)'!$D$403,'EAD (1)'!$D$408,'EAD (1)'!$D$413,'EAD (1)'!$D$418)</c:f>
              <c:numCache>
                <c:formatCode>_(* #,##0.0_);_(* \(#,##0.0\);_(* "-"_);_(@_)</c:formatCode>
                <c:ptCount val="4"/>
                <c:pt idx="0">
                  <c:v>17.750086758859997</c:v>
                </c:pt>
                <c:pt idx="1">
                  <c:v>25.274371207919987</c:v>
                </c:pt>
                <c:pt idx="2">
                  <c:v>1.4670223878799999</c:v>
                </c:pt>
                <c:pt idx="3" formatCode="_(* #,##0.0_);_(* \(#,##0.0\);_(* &quot;0,0&quot;_);_(@_)">
                  <c:v>7.0600000000000008E-9</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(1)'!$C$403,'EAD (1)'!$C$408,'EAD (1)'!$C$413,'EAD (1)'!$C$418)</c:f>
              <c:numCache>
                <c:formatCode>_(* #,##0.0_);_(* \(#,##0.0\);_(* "-"_);_(@_)</c:formatCode>
                <c:ptCount val="4"/>
                <c:pt idx="0">
                  <c:v>18.457422401910001</c:v>
                </c:pt>
                <c:pt idx="1">
                  <c:v>32.318590426919982</c:v>
                </c:pt>
                <c:pt idx="2">
                  <c:v>0.31315088666000007</c:v>
                </c:pt>
                <c:pt idx="3" formatCode="_(* #,##0.0_);_(* \(#,##0.0\);_(* &quot;0,0&quot;_);_(@_)">
                  <c:v>1.1711646538400002</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(1)'!$A$403,'EAD (1)'!$A$408,'EAD (1)'!$A$413,'EAD (1)'!$A$418)</c:f>
              <c:strCache>
                <c:ptCount val="4"/>
                <c:pt idx="0">
                  <c:v>The oil segment portfolio - Offshore sector</c:v>
                </c:pt>
                <c:pt idx="1">
                  <c:v>The oil segment portfolio - Offshore sector</c:v>
                </c:pt>
                <c:pt idx="2">
                  <c:v>The oil segment portfolio - Offshore sector</c:v>
                </c:pt>
                <c:pt idx="3">
                  <c:v>The oil segment portfolio - Offshore sector</c:v>
                </c:pt>
              </c:strCache>
            </c:strRef>
          </c:cat>
          <c:val>
            <c:numRef>
              <c:f>('EAD (1)'!$B$403,'EAD (1)'!$B$408,'EAD (1)'!$B$413,'EAD (1)'!$B$418)</c:f>
              <c:numCache>
                <c:formatCode>_(* #,##0.0_);_(* \(#,##0.0\);_(* "-"_);_(@_)</c:formatCode>
                <c:ptCount val="4"/>
                <c:pt idx="0">
                  <c:v>16.117002222980002</c:v>
                </c:pt>
                <c:pt idx="1">
                  <c:v>39.772054513619963</c:v>
                </c:pt>
                <c:pt idx="2">
                  <c:v>0.30023688696999995</c:v>
                </c:pt>
                <c:pt idx="3">
                  <c:v>1.2862115272499997</c:v>
                </c:pt>
              </c:numCache>
            </c:numRef>
          </c:val>
        </c:ser>
        <c:dLbls>
          <c:showLegendKey val="0"/>
          <c:showVal val="0"/>
          <c:showCatName val="0"/>
          <c:showSerName val="0"/>
          <c:showPercent val="0"/>
          <c:showBubbleSize val="0"/>
        </c:dLbls>
        <c:gapWidth val="150"/>
        <c:axId val="171095552"/>
        <c:axId val="171097088"/>
      </c:barChart>
      <c:catAx>
        <c:axId val="17109555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71097088"/>
        <c:crosses val="autoZero"/>
        <c:auto val="1"/>
        <c:lblAlgn val="ctr"/>
        <c:lblOffset val="100"/>
        <c:noMultiLvlLbl val="0"/>
      </c:catAx>
      <c:valAx>
        <c:axId val="171097088"/>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71095552"/>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(1)'!$H$404,'EAD (1)'!$H$409,'EAD (1)'!$H$414,'EAD (1)'!$H$419)</c:f>
              <c:numCache>
                <c:formatCode>_(* #,##0.0_);_(* \(#,##0.0\);_(* "-"_);_(@_)</c:formatCode>
                <c:ptCount val="4"/>
                <c:pt idx="0">
                  <c:v>14.906000607960003</c:v>
                </c:pt>
                <c:pt idx="1">
                  <c:v>2.8083723215600003</c:v>
                </c:pt>
                <c:pt idx="2">
                  <c:v>0.11526781188999999</c:v>
                </c:pt>
                <c:pt idx="3" formatCode="_(* #,##0.0_);_(* \(#,##0.0\);_(* &quot;0,0&quot;_);_(@_)">
                  <c:v>3.1942456409999993E-2</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(1)'!$G$404,'EAD (1)'!$G$409,'EAD (1)'!$G$414,'EAD (1)'!$G$419)</c:f>
              <c:numCache>
                <c:formatCode>_(* #,##0.0_);_(* \(#,##0.0\);_(* "-"_);_(@_)</c:formatCode>
                <c:ptCount val="4"/>
                <c:pt idx="0">
                  <c:v>16.236799218750004</c:v>
                </c:pt>
                <c:pt idx="1">
                  <c:v>4.33417671656</c:v>
                </c:pt>
                <c:pt idx="2">
                  <c:v>1.0197293869999999E-2</c:v>
                </c:pt>
                <c:pt idx="3" formatCode="_(* #,##0.0_);_(* \(#,##0.0\);_(* &quot;0,0&quot;_);_(@_)">
                  <c:v>0</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(1)'!$F$404,'EAD (1)'!$F$409,'EAD (1)'!$F$414,'EAD (1)'!$F$419)</c:f>
              <c:numCache>
                <c:formatCode>_(* #,##0.0_);_(* \(#,##0.0\);_(* "-"_);_(@_)</c:formatCode>
                <c:ptCount val="4"/>
                <c:pt idx="0">
                  <c:v>15.945369407119996</c:v>
                </c:pt>
                <c:pt idx="1">
                  <c:v>5.1733795596600007</c:v>
                </c:pt>
                <c:pt idx="2">
                  <c:v>8.8201175480000005E-2</c:v>
                </c:pt>
                <c:pt idx="3" formatCode="_(* #,##0.0_);_(* \(#,##0.0\);_(* &quot;0,0&quot;_);_(@_)">
                  <c:v>0.12703780836999998</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(1)'!$E$404,'EAD (1)'!$E$409,'EAD (1)'!$E$414,'EAD (1)'!$E$419)</c:f>
              <c:numCache>
                <c:formatCode>_(* #,##0.0_);_(* \(#,##0.0\);_(* "-"_);_(@_)</c:formatCode>
                <c:ptCount val="4"/>
                <c:pt idx="0">
                  <c:v>18.007976485740006</c:v>
                </c:pt>
                <c:pt idx="1">
                  <c:v>4.5076279924699989</c:v>
                </c:pt>
                <c:pt idx="2">
                  <c:v>9.9744190730000015E-2</c:v>
                </c:pt>
                <c:pt idx="3" formatCode="_(* #,##0.0_);_(* \(#,##0.0\);_(* &quot;0,0&quot;_);_(@_)">
                  <c:v>4.1945044079999994E-2</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(1)'!$D$404,'EAD (1)'!$D$409,'EAD (1)'!$D$414,'EAD (1)'!$D$419)</c:f>
              <c:numCache>
                <c:formatCode>_(* #,##0.0_);_(* \(#,##0.0\);_(* "-"_);_(@_)</c:formatCode>
                <c:ptCount val="4"/>
                <c:pt idx="0">
                  <c:v>16.354311716310001</c:v>
                </c:pt>
                <c:pt idx="1">
                  <c:v>5.85612440393</c:v>
                </c:pt>
                <c:pt idx="2">
                  <c:v>0.10105268514000001</c:v>
                </c:pt>
                <c:pt idx="3" formatCode="_(* #,##0.0_);_(* \(#,##0.0\);_(* &quot;0,0&quot;_);_(@_)">
                  <c:v>4.3049722780000001E-2</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(1)'!$C$404,'EAD (1)'!$C$409,'EAD (1)'!$C$414,'EAD (1)'!$C$419)</c:f>
              <c:numCache>
                <c:formatCode>_(* #,##0.0_);_(* \(#,##0.0\);_(* "-"_);_(@_)</c:formatCode>
                <c:ptCount val="4"/>
                <c:pt idx="0">
                  <c:v>19.730228358890002</c:v>
                </c:pt>
                <c:pt idx="1">
                  <c:v>6.9007012466500033</c:v>
                </c:pt>
                <c:pt idx="2">
                  <c:v>0.10799264956999999</c:v>
                </c:pt>
                <c:pt idx="3" formatCode="_(* #,##0.0_);_(* \(#,##0.0\);_(* &quot;0,0&quot;_);_(@_)">
                  <c:v>0</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(1)'!$A$404,'EAD (1)'!$A$409,'EAD (1)'!$A$414,'EAD (1)'!$A$419)</c:f>
              <c:strCache>
                <c:ptCount val="4"/>
                <c:pt idx="0">
                  <c:v>The oil segment portfolio - Oilfield services sector</c:v>
                </c:pt>
                <c:pt idx="1">
                  <c:v>The oil segment portfolio - Oilfield services sector</c:v>
                </c:pt>
                <c:pt idx="2">
                  <c:v>The oil segment portfolio - Oilfield services sector</c:v>
                </c:pt>
                <c:pt idx="3">
                  <c:v>The oil segment portfolio - Oilfield services sector</c:v>
                </c:pt>
              </c:strCache>
            </c:strRef>
          </c:cat>
          <c:val>
            <c:numRef>
              <c:f>('EAD (1)'!$B$404,'EAD (1)'!$B$409,'EAD (1)'!$B$414,'EAD (1)'!$B$419)</c:f>
              <c:numCache>
                <c:formatCode>_(* #,##0.0_);_(* \(#,##0.0\);_(* "-"_);_(@_)</c:formatCode>
                <c:ptCount val="4"/>
                <c:pt idx="0">
                  <c:v>17.607234727459989</c:v>
                </c:pt>
                <c:pt idx="1">
                  <c:v>7.4369737782400032</c:v>
                </c:pt>
                <c:pt idx="2">
                  <c:v>0.7479693283200004</c:v>
                </c:pt>
                <c:pt idx="3">
                  <c:v>0</c:v>
                </c:pt>
              </c:numCache>
            </c:numRef>
          </c:val>
        </c:ser>
        <c:dLbls>
          <c:showLegendKey val="0"/>
          <c:showVal val="0"/>
          <c:showCatName val="0"/>
          <c:showSerName val="0"/>
          <c:showPercent val="0"/>
          <c:showBubbleSize val="0"/>
        </c:dLbls>
        <c:gapWidth val="150"/>
        <c:axId val="171161472"/>
        <c:axId val="171163008"/>
      </c:barChart>
      <c:catAx>
        <c:axId val="17116147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71163008"/>
        <c:crosses val="autoZero"/>
        <c:auto val="1"/>
        <c:lblAlgn val="ctr"/>
        <c:lblOffset val="100"/>
        <c:noMultiLvlLbl val="0"/>
      </c:catAx>
      <c:valAx>
        <c:axId val="171163008"/>
        <c:scaling>
          <c:orientation val="minMax"/>
          <c:max val="1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71161472"/>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121954091725761"/>
          <c:y val="0.16855732679793312"/>
          <c:w val="0.40687574792882514"/>
          <c:h val="0.63372657936917198"/>
        </c:manualLayout>
      </c:layout>
      <c:pieChart>
        <c:varyColors val="1"/>
        <c:ser>
          <c:idx val="0"/>
          <c:order val="0"/>
          <c:tx>
            <c:strRef>
              <c:f>'EAD (1)'!$B$5:$B$6</c:f>
              <c:strCache>
                <c:ptCount val="1"/>
                <c:pt idx="0">
                  <c:v>31 March 2015</c:v>
                </c:pt>
              </c:strCache>
            </c:strRef>
          </c:tx>
          <c:dPt>
            <c:idx val="0"/>
            <c:bubble3D val="0"/>
            <c:spPr>
              <a:solidFill>
                <a:schemeClr val="accent2"/>
              </a:solidFill>
              <a:ln>
                <a:solidFill>
                  <a:schemeClr val="tx1">
                    <a:lumMod val="60000"/>
                    <a:lumOff val="40000"/>
                  </a:schemeClr>
                </a:solidFill>
              </a:ln>
            </c:spPr>
          </c:dPt>
          <c:dPt>
            <c:idx val="1"/>
            <c:bubble3D val="0"/>
            <c:spPr>
              <a:solidFill>
                <a:srgbClr val="80B9BA"/>
              </a:solidFill>
              <a:ln>
                <a:solidFill>
                  <a:schemeClr val="tx1">
                    <a:lumMod val="60000"/>
                    <a:lumOff val="40000"/>
                  </a:schemeClr>
                </a:solidFill>
              </a:ln>
            </c:spPr>
          </c:dPt>
          <c:dPt>
            <c:idx val="2"/>
            <c:bubble3D val="0"/>
            <c:spPr>
              <a:solidFill>
                <a:schemeClr val="bg1"/>
              </a:solidFill>
              <a:ln>
                <a:solidFill>
                  <a:schemeClr val="tx1">
                    <a:lumMod val="60000"/>
                    <a:lumOff val="40000"/>
                  </a:schemeClr>
                </a:solidFill>
              </a:ln>
            </c:spPr>
          </c:dPt>
          <c:dPt>
            <c:idx val="3"/>
            <c:bubble3D val="0"/>
            <c:spPr>
              <a:solidFill>
                <a:schemeClr val="accent2"/>
              </a:solidFill>
              <a:ln>
                <a:solidFill>
                  <a:schemeClr val="tx1">
                    <a:lumMod val="60000"/>
                    <a:lumOff val="40000"/>
                  </a:schemeClr>
                </a:solidFill>
              </a:ln>
            </c:spPr>
          </c:dPt>
          <c:dPt>
            <c:idx val="4"/>
            <c:bubble3D val="0"/>
            <c:spPr>
              <a:solidFill>
                <a:srgbClr val="80B9BA"/>
              </a:solidFill>
              <a:ln>
                <a:solidFill>
                  <a:schemeClr val="tx1">
                    <a:lumMod val="60000"/>
                    <a:lumOff val="40000"/>
                  </a:schemeClr>
                </a:solidFill>
              </a:ln>
            </c:spPr>
          </c:dPt>
          <c:dPt>
            <c:idx val="5"/>
            <c:bubble3D val="0"/>
            <c:spPr>
              <a:solidFill>
                <a:schemeClr val="bg1"/>
              </a:solidFill>
              <a:ln>
                <a:solidFill>
                  <a:schemeClr val="tx1">
                    <a:lumMod val="60000"/>
                    <a:lumOff val="40000"/>
                  </a:schemeClr>
                </a:solidFill>
              </a:ln>
            </c:spPr>
          </c:dPt>
          <c:dPt>
            <c:idx val="6"/>
            <c:bubble3D val="0"/>
            <c:spPr>
              <a:solidFill>
                <a:schemeClr val="accent2"/>
              </a:solidFill>
              <a:ln>
                <a:solidFill>
                  <a:schemeClr val="tx1">
                    <a:lumMod val="60000"/>
                    <a:lumOff val="40000"/>
                  </a:schemeClr>
                </a:solidFill>
              </a:ln>
            </c:spPr>
          </c:dPt>
          <c:dPt>
            <c:idx val="7"/>
            <c:bubble3D val="0"/>
            <c:spPr>
              <a:solidFill>
                <a:srgbClr val="80B9BA"/>
              </a:solidFill>
              <a:ln>
                <a:solidFill>
                  <a:schemeClr val="tx1">
                    <a:lumMod val="60000"/>
                    <a:lumOff val="40000"/>
                  </a:schemeClr>
                </a:solidFill>
              </a:ln>
            </c:spPr>
          </c:dPt>
          <c:dPt>
            <c:idx val="8"/>
            <c:bubble3D val="0"/>
            <c:spPr>
              <a:solidFill>
                <a:schemeClr val="bg1"/>
              </a:solidFill>
              <a:ln>
                <a:solidFill>
                  <a:schemeClr val="tx1">
                    <a:lumMod val="60000"/>
                    <a:lumOff val="40000"/>
                  </a:schemeClr>
                </a:solidFill>
              </a:ln>
            </c:spPr>
          </c:dPt>
          <c:dPt>
            <c:idx val="9"/>
            <c:bubble3D val="0"/>
            <c:spPr>
              <a:solidFill>
                <a:schemeClr val="accent2"/>
              </a:solidFill>
              <a:ln>
                <a:solidFill>
                  <a:schemeClr val="tx1">
                    <a:lumMod val="60000"/>
                    <a:lumOff val="40000"/>
                  </a:schemeClr>
                </a:solidFill>
              </a:ln>
            </c:spPr>
          </c:dPt>
          <c:dPt>
            <c:idx val="10"/>
            <c:bubble3D val="0"/>
            <c:spPr>
              <a:solidFill>
                <a:srgbClr val="80B9BA"/>
              </a:solidFill>
              <a:ln>
                <a:solidFill>
                  <a:schemeClr val="tx1">
                    <a:lumMod val="60000"/>
                    <a:lumOff val="40000"/>
                  </a:schemeClr>
                </a:solidFill>
              </a:ln>
            </c:spPr>
          </c:dPt>
          <c:dPt>
            <c:idx val="11"/>
            <c:bubble3D val="0"/>
            <c:spPr>
              <a:solidFill>
                <a:schemeClr val="bg1"/>
              </a:solidFill>
              <a:ln>
                <a:solidFill>
                  <a:schemeClr val="tx1">
                    <a:lumMod val="60000"/>
                    <a:lumOff val="40000"/>
                  </a:schemeClr>
                </a:solidFill>
              </a:ln>
            </c:spPr>
          </c:dPt>
          <c:dPt>
            <c:idx val="12"/>
            <c:bubble3D val="0"/>
            <c:spPr>
              <a:solidFill>
                <a:srgbClr val="80B9BA"/>
              </a:solidFill>
              <a:ln>
                <a:solidFill>
                  <a:schemeClr val="tx1">
                    <a:lumMod val="60000"/>
                    <a:lumOff val="40000"/>
                  </a:schemeClr>
                </a:solidFill>
              </a:ln>
            </c:spPr>
          </c:dPt>
          <c:dPt>
            <c:idx val="13"/>
            <c:bubble3D val="0"/>
            <c:spPr>
              <a:solidFill>
                <a:schemeClr val="bg1"/>
              </a:solidFill>
              <a:ln>
                <a:solidFill>
                  <a:schemeClr val="tx1">
                    <a:lumMod val="60000"/>
                    <a:lumOff val="40000"/>
                  </a:schemeClr>
                </a:solidFill>
              </a:ln>
            </c:spPr>
          </c:dPt>
          <c:dLbls>
            <c:dLbl>
              <c:idx val="0"/>
              <c:layout>
                <c:manualLayout>
                  <c:x val="-0.13222904664444343"/>
                  <c:y val="-4.7448255651166608E-2"/>
                </c:manualLayout>
              </c:layout>
              <c:showLegendKey val="0"/>
              <c:showVal val="0"/>
              <c:showCatName val="1"/>
              <c:showSerName val="0"/>
              <c:showPercent val="1"/>
              <c:showBubbleSize val="0"/>
              <c:separator>
</c:separator>
            </c:dLbl>
            <c:dLbl>
              <c:idx val="1"/>
              <c:layout>
                <c:manualLayout>
                  <c:x val="-1.8468702283045542E-2"/>
                  <c:y val="-0.17958952911662712"/>
                </c:manualLayout>
              </c:layout>
              <c:showLegendKey val="0"/>
              <c:showVal val="0"/>
              <c:showCatName val="1"/>
              <c:showSerName val="0"/>
              <c:showPercent val="1"/>
              <c:showBubbleSize val="0"/>
              <c:separator>
</c:separator>
            </c:dLbl>
            <c:dLbl>
              <c:idx val="2"/>
              <c:layout>
                <c:manualLayout>
                  <c:x val="8.6394784053746274E-2"/>
                  <c:y val="-0.21073284246104235"/>
                </c:manualLayout>
              </c:layout>
              <c:showLegendKey val="0"/>
              <c:showVal val="0"/>
              <c:showCatName val="1"/>
              <c:showSerName val="0"/>
              <c:showPercent val="1"/>
              <c:showBubbleSize val="0"/>
              <c:separator>
</c:separator>
            </c:dLbl>
            <c:dLbl>
              <c:idx val="3"/>
              <c:layout>
                <c:manualLayout>
                  <c:x val="0.12094638201457733"/>
                  <c:y val="-0.17626854572231257"/>
                </c:manualLayout>
              </c:layout>
              <c:showLegendKey val="0"/>
              <c:showVal val="0"/>
              <c:showCatName val="1"/>
              <c:showSerName val="0"/>
              <c:showPercent val="1"/>
              <c:showBubbleSize val="0"/>
              <c:separator>
</c:separator>
            </c:dLbl>
            <c:dLbl>
              <c:idx val="4"/>
              <c:layout>
                <c:manualLayout>
                  <c:x val="0.17838600002236796"/>
                  <c:y val="-0.17320654984818107"/>
                </c:manualLayout>
              </c:layout>
              <c:showLegendKey val="0"/>
              <c:showVal val="0"/>
              <c:showCatName val="1"/>
              <c:showSerName val="0"/>
              <c:showPercent val="1"/>
              <c:showBubbleSize val="0"/>
              <c:separator>
</c:separator>
            </c:dLbl>
            <c:dLbl>
              <c:idx val="5"/>
              <c:layout>
                <c:manualLayout>
                  <c:x val="0.17755937214438389"/>
                  <c:y val="-0.12916176421991346"/>
                </c:manualLayout>
              </c:layout>
              <c:showLegendKey val="0"/>
              <c:showVal val="0"/>
              <c:showCatName val="1"/>
              <c:showSerName val="0"/>
              <c:showPercent val="1"/>
              <c:showBubbleSize val="0"/>
              <c:separator>
</c:separator>
            </c:dLbl>
            <c:dLbl>
              <c:idx val="6"/>
              <c:layout>
                <c:manualLayout>
                  <c:x val="0.20495058982349701"/>
                  <c:y val="-5.7598465851176193E-2"/>
                </c:manualLayout>
              </c:layout>
              <c:showLegendKey val="0"/>
              <c:showVal val="0"/>
              <c:showCatName val="1"/>
              <c:showSerName val="0"/>
              <c:showPercent val="1"/>
              <c:showBubbleSize val="0"/>
              <c:separator>
</c:separator>
            </c:dLbl>
            <c:dLbl>
              <c:idx val="7"/>
              <c:layout>
                <c:manualLayout>
                  <c:x val="0.19902686195215755"/>
                  <c:y val="2.3035799965314629E-2"/>
                </c:manualLayout>
              </c:layout>
              <c:showLegendKey val="0"/>
              <c:showVal val="0"/>
              <c:showCatName val="1"/>
              <c:showSerName val="0"/>
              <c:showPercent val="1"/>
              <c:showBubbleSize val="0"/>
              <c:separator>
</c:separator>
            </c:dLbl>
            <c:dLbl>
              <c:idx val="8"/>
              <c:layout>
                <c:manualLayout>
                  <c:x val="0.1584464395791928"/>
                  <c:y val="9.1609598471999246E-2"/>
                </c:manualLayout>
              </c:layout>
              <c:showLegendKey val="0"/>
              <c:showVal val="0"/>
              <c:showCatName val="1"/>
              <c:showSerName val="0"/>
              <c:showPercent val="1"/>
              <c:showBubbleSize val="0"/>
              <c:separator>
</c:separator>
            </c:dLbl>
            <c:dLbl>
              <c:idx val="9"/>
              <c:layout>
                <c:manualLayout>
                  <c:x val="3.4190421116411442E-2"/>
                  <c:y val="0.11426268097425429"/>
                </c:manualLayout>
              </c:layout>
              <c:showLegendKey val="0"/>
              <c:showVal val="0"/>
              <c:showCatName val="1"/>
              <c:showSerName val="0"/>
              <c:showPercent val="1"/>
              <c:showBubbleSize val="0"/>
              <c:separator>
</c:separator>
            </c:dLbl>
            <c:dLbl>
              <c:idx val="10"/>
              <c:layout>
                <c:manualLayout>
                  <c:x val="-0.14556643910551825"/>
                  <c:y val="0.10597712968563117"/>
                </c:manualLayout>
              </c:layout>
              <c:showLegendKey val="0"/>
              <c:showVal val="0"/>
              <c:showCatName val="1"/>
              <c:showSerName val="0"/>
              <c:showPercent val="1"/>
              <c:showBubbleSize val="0"/>
              <c:separator>
</c:separator>
            </c:dLbl>
            <c:dLbl>
              <c:idx val="11"/>
              <c:layout>
                <c:manualLayout>
                  <c:x val="-0.19963441535073956"/>
                  <c:y val="1.774538427113213E-2"/>
                </c:manualLayout>
              </c:layout>
              <c:showLegendKey val="0"/>
              <c:showVal val="0"/>
              <c:showCatName val="1"/>
              <c:showSerName val="0"/>
              <c:showPercent val="1"/>
              <c:showBubbleSize val="0"/>
              <c:separator>
</c:separator>
            </c:dLbl>
            <c:dLbl>
              <c:idx val="12"/>
              <c:layout>
                <c:manualLayout>
                  <c:x val="2.5808190754004364E-2"/>
                  <c:y val="0.18258543322002949"/>
                </c:manualLayout>
              </c:layout>
              <c:showLegendKey val="0"/>
              <c:showVal val="0"/>
              <c:showCatName val="1"/>
              <c:showSerName val="0"/>
              <c:showPercent val="1"/>
              <c:showBubbleSize val="0"/>
              <c:separator>
</c:separator>
            </c:dLbl>
            <c:dLbl>
              <c:idx val="13"/>
              <c:layout>
                <c:manualLayout>
                  <c:x val="-0.11918227325626912"/>
                  <c:y val="-3.3080724437534695E-2"/>
                </c:manualLayout>
              </c:layout>
              <c:showLegendKey val="0"/>
              <c:showVal val="0"/>
              <c:showCatName val="1"/>
              <c:showSerName val="0"/>
              <c:showPercent val="1"/>
              <c:showBubbleSize val="0"/>
              <c:separator>
</c:separator>
            </c:dLbl>
            <c:numFmt formatCode="0%" sourceLinked="0"/>
            <c:txPr>
              <a:bodyPr/>
              <a:lstStyle/>
              <a:p>
                <a:pPr>
                  <a:defRPr sz="9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dLbls>
          <c:cat>
            <c:strRef>
              <c:f>'EAD (1)'!$A$7:$A$20</c:f>
              <c:strCache>
                <c:ptCount val="14"/>
                <c:pt idx="0">
                  <c:v>Commercial real estate</c:v>
                </c:pt>
                <c:pt idx="1">
                  <c:v>Shipping</c:v>
                </c:pt>
                <c:pt idx="2">
                  <c:v>Logistics</c:v>
                </c:pt>
                <c:pt idx="3">
                  <c:v>Oil, gas and offshore</c:v>
                </c:pt>
                <c:pt idx="4">
                  <c:v>Energy</c:v>
                </c:pt>
                <c:pt idx="5">
                  <c:v>Other corporate customers</c:v>
                </c:pt>
                <c:pt idx="6">
                  <c:v>Public sector</c:v>
                </c:pt>
                <c:pt idx="7">
                  <c:v>Fishing and fish farming</c:v>
                </c:pt>
                <c:pt idx="8">
                  <c:v>Trade</c:v>
                </c:pt>
                <c:pt idx="9">
                  <c:v>Manufacturing</c:v>
                </c:pt>
                <c:pt idx="10">
                  <c:v>Telecom and media</c:v>
                </c:pt>
                <c:pt idx="11">
                  <c:v>Services</c:v>
                </c:pt>
                <c:pt idx="12">
                  <c:v>Residential mortgages</c:v>
                </c:pt>
                <c:pt idx="13">
                  <c:v>Private individuals</c:v>
                </c:pt>
              </c:strCache>
            </c:strRef>
          </c:cat>
          <c:val>
            <c:numRef>
              <c:f>'EAD (1)'!$B$7:$B$20</c:f>
              <c:numCache>
                <c:formatCode>#,##0.0_);\(#,##0.0\)</c:formatCode>
                <c:ptCount val="14"/>
                <c:pt idx="0">
                  <c:v>208.6025077425177</c:v>
                </c:pt>
                <c:pt idx="1">
                  <c:v>149.35731483882995</c:v>
                </c:pt>
                <c:pt idx="2">
                  <c:v>23.564668888150006</c:v>
                </c:pt>
                <c:pt idx="3">
                  <c:v>145.06501161452877</c:v>
                </c:pt>
                <c:pt idx="4">
                  <c:v>55.4728982781184</c:v>
                </c:pt>
                <c:pt idx="5">
                  <c:v>106.5304084053404</c:v>
                </c:pt>
                <c:pt idx="6">
                  <c:v>31.192707116527622</c:v>
                </c:pt>
                <c:pt idx="7">
                  <c:v>37.587593431336714</c:v>
                </c:pt>
                <c:pt idx="8">
                  <c:v>56.592963259311347</c:v>
                </c:pt>
                <c:pt idx="9">
                  <c:v>86.055576651328295</c:v>
                </c:pt>
                <c:pt idx="10">
                  <c:v>37.507432182081864</c:v>
                </c:pt>
                <c:pt idx="11">
                  <c:v>43.487436853852749</c:v>
                </c:pt>
                <c:pt idx="12">
                  <c:v>806.96452055730367</c:v>
                </c:pt>
                <c:pt idx="13">
                  <c:v>126.44848934907006</c:v>
                </c:pt>
              </c:numCache>
            </c:numRef>
          </c:val>
        </c:ser>
        <c:dLbls>
          <c:showLegendKey val="0"/>
          <c:showVal val="0"/>
          <c:showCatName val="0"/>
          <c:showSerName val="0"/>
          <c:showPercent val="0"/>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05535970753373E-2"/>
          <c:y val="8.819444444444445E-2"/>
          <c:w val="0.895087478783131"/>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(1)'!$H$66,'EAD (1)'!$H$71,'EAD (1)'!$H$76,'EAD (1)'!$H$81)</c:f>
              <c:numCache>
                <c:formatCode>_(* #,##0.0_);_(* \(#,##0.0\);_(* "-"_);_(@_)</c:formatCode>
                <c:ptCount val="4"/>
                <c:pt idx="0">
                  <c:v>1117.8377527581961</c:v>
                </c:pt>
                <c:pt idx="1">
                  <c:v>518.98747742786622</c:v>
                </c:pt>
                <c:pt idx="2">
                  <c:v>81.870259202590688</c:v>
                </c:pt>
                <c:pt idx="3">
                  <c:v>27.363032985923159</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(1)'!$G$66,'EAD (1)'!$G$71,'EAD (1)'!$G$76,'EAD (1)'!$G$81)</c:f>
              <c:numCache>
                <c:formatCode>_(* #,##0.0_);_(* \(#,##0.0\);_(* "-"_);_(@_)</c:formatCode>
                <c:ptCount val="4"/>
                <c:pt idx="0">
                  <c:v>1141.0045906104058</c:v>
                </c:pt>
                <c:pt idx="1">
                  <c:v>521.10677483516872</c:v>
                </c:pt>
                <c:pt idx="2">
                  <c:v>74.620532060594968</c:v>
                </c:pt>
                <c:pt idx="3">
                  <c:v>24.237435996747713</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(1)'!$F$66,'EAD (1)'!$F$71,'EAD (1)'!$F$76,'EAD (1)'!$F$81)</c:f>
              <c:numCache>
                <c:formatCode>_(* #,##0.0_);_(* \(#,##0.0\);_(* "-"_);_(@_)</c:formatCode>
                <c:ptCount val="4"/>
                <c:pt idx="0">
                  <c:v>1158.0699675086146</c:v>
                </c:pt>
                <c:pt idx="1">
                  <c:v>506.24793127046655</c:v>
                </c:pt>
                <c:pt idx="2">
                  <c:v>71.777096152348946</c:v>
                </c:pt>
                <c:pt idx="3">
                  <c:v>19.529054321329731</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(1)'!$E$66,'EAD (1)'!$E$71,'EAD (1)'!$E$76,'EAD (1)'!$E$81)</c:f>
              <c:numCache>
                <c:formatCode>_(* #,##0.0_);_(* \(#,##0.0\);_(* "-"_);_(@_)</c:formatCode>
                <c:ptCount val="4"/>
                <c:pt idx="0">
                  <c:v>1185.1440632085628</c:v>
                </c:pt>
                <c:pt idx="1">
                  <c:v>526.6053486654007</c:v>
                </c:pt>
                <c:pt idx="2">
                  <c:v>73.253556063205039</c:v>
                </c:pt>
                <c:pt idx="3">
                  <c:v>19.027306292620946</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(1)'!$D$66,'EAD (1)'!$D$71,'EAD (1)'!$D$76,'EAD (1)'!$D$81)</c:f>
              <c:numCache>
                <c:formatCode>_(* #,##0.0_);_(* \(#,##0.0\);_(* "-"_);_(@_)</c:formatCode>
                <c:ptCount val="4"/>
                <c:pt idx="0">
                  <c:v>1194.7241933297983</c:v>
                </c:pt>
                <c:pt idx="1">
                  <c:v>548.39855965893923</c:v>
                </c:pt>
                <c:pt idx="2">
                  <c:v>72.388576444023272</c:v>
                </c:pt>
                <c:pt idx="3">
                  <c:v>18.326962242993748</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(1)'!$A$66,'EAD (1)'!$A$71,'EAD (1)'!$A$76,'EAD (1)'!$A$81)</c:f>
              <c:strCache>
                <c:ptCount val="4"/>
                <c:pt idx="0">
                  <c:v>Total DNB Group *)</c:v>
                </c:pt>
                <c:pt idx="1">
                  <c:v>Total DNB Group *)</c:v>
                </c:pt>
                <c:pt idx="2">
                  <c:v>Total DNB Group *)</c:v>
                </c:pt>
                <c:pt idx="3">
                  <c:v>Total DNB Group *)</c:v>
                </c:pt>
              </c:strCache>
            </c:strRef>
          </c:cat>
          <c:val>
            <c:numRef>
              <c:f>('EAD (1)'!$C$66,'EAD (1)'!$C$71,'EAD (1)'!$C$76,'EAD (1)'!$C$81)</c:f>
              <c:numCache>
                <c:formatCode>_(* #,##0.0_);_(* \(#,##0.0\);_(* "-"_);_(@_)</c:formatCode>
                <c:ptCount val="4"/>
                <c:pt idx="0">
                  <c:v>1273.8026726197918</c:v>
                </c:pt>
                <c:pt idx="1">
                  <c:v>541.79568514159519</c:v>
                </c:pt>
                <c:pt idx="2">
                  <c:v>73.369144575135635</c:v>
                </c:pt>
                <c:pt idx="3">
                  <c:v>20.614390553207112</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(1)'!$A$66,'EAD (1)'!$A$71,'EAD (1)'!$A$76,'EAD (1)'!$A$81)</c:f>
              <c:strCache>
                <c:ptCount val="4"/>
                <c:pt idx="0">
                  <c:v>Total DNB Group *)</c:v>
                </c:pt>
                <c:pt idx="1">
                  <c:v>Total DNB Group *)</c:v>
                </c:pt>
                <c:pt idx="2">
                  <c:v>Total DNB Group *)</c:v>
                </c:pt>
                <c:pt idx="3">
                  <c:v>Total DNB Group *)</c:v>
                </c:pt>
              </c:strCache>
            </c:strRef>
          </c:cat>
          <c:val>
            <c:numRef>
              <c:f>('EAD (1)'!$B$66,'EAD (1)'!$B$71,'EAD (1)'!$B$76,'EAD (1)'!$B$81)</c:f>
              <c:numCache>
                <c:formatCode>_(* #,##0.0_);_(* \(#,##0.0\);_(* "-"_);_(@_)</c:formatCode>
                <c:ptCount val="4"/>
                <c:pt idx="0">
                  <c:v>1290.2791279431221</c:v>
                </c:pt>
                <c:pt idx="1">
                  <c:v>560.91663924730904</c:v>
                </c:pt>
                <c:pt idx="2">
                  <c:v>72.749868859792173</c:v>
                </c:pt>
                <c:pt idx="3">
                  <c:v>18.217669720650932</c:v>
                </c:pt>
              </c:numCache>
            </c:numRef>
          </c:val>
        </c:ser>
        <c:dLbls>
          <c:showLegendKey val="0"/>
          <c:showVal val="0"/>
          <c:showCatName val="0"/>
          <c:showSerName val="0"/>
          <c:showPercent val="0"/>
          <c:showBubbleSize val="0"/>
        </c:dLbls>
        <c:gapWidth val="150"/>
        <c:axId val="156574080"/>
        <c:axId val="156575616"/>
      </c:barChart>
      <c:catAx>
        <c:axId val="15657408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56575616"/>
        <c:crosses val="autoZero"/>
        <c:auto val="1"/>
        <c:lblAlgn val="ctr"/>
        <c:lblOffset val="100"/>
        <c:noMultiLvlLbl val="0"/>
      </c:catAx>
      <c:valAx>
        <c:axId val="156575616"/>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56574080"/>
        <c:crosses val="autoZero"/>
        <c:crossBetween val="between"/>
      </c:valAx>
    </c:plotArea>
    <c:legend>
      <c:legendPos val="l"/>
      <c:layout>
        <c:manualLayout>
          <c:xMode val="edge"/>
          <c:yMode val="edge"/>
          <c:x val="0.78879031205118166"/>
          <c:y val="6.4228927203065139E-2"/>
          <c:w val="0.18388366627497063"/>
          <c:h val="0.376436482279693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(1)'!$H$90,'EAD (1)'!$H$91,'EAD (1)'!$H$92,'EAD (1)'!$H$93)</c:f>
              <c:numCache>
                <c:formatCode>_(* #,##0.0_);_(* \(#,##0.0\);_(* "-"_);_(@_)</c:formatCode>
                <c:ptCount val="4"/>
                <c:pt idx="0">
                  <c:v>212.45832413244477</c:v>
                </c:pt>
                <c:pt idx="1">
                  <c:v>143.62466704706054</c:v>
                </c:pt>
                <c:pt idx="2">
                  <c:v>25.922680551414754</c:v>
                </c:pt>
                <c:pt idx="3">
                  <c:v>16.358513601943166</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(1)'!$G$90,'EAD (1)'!$G$91,'EAD (1)'!$G$92,'EAD (1)'!$G$93)</c:f>
              <c:numCache>
                <c:formatCode>_(* #,##0.0_);_(* \(#,##0.0\);_(* "-"_);_(@_)</c:formatCode>
                <c:ptCount val="4"/>
                <c:pt idx="0">
                  <c:v>231.69142594867591</c:v>
                </c:pt>
                <c:pt idx="1">
                  <c:v>146.20437030362632</c:v>
                </c:pt>
                <c:pt idx="2">
                  <c:v>20.772607149394947</c:v>
                </c:pt>
                <c:pt idx="3">
                  <c:v>14.102075283907711</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(1)'!$F$90,'EAD (1)'!$F$91,'EAD (1)'!$F$92,'EAD (1)'!$F$93)</c:f>
              <c:numCache>
                <c:formatCode>_(* #,##0.0_);_(* \(#,##0.0\);_(* "-"_);_(@_)</c:formatCode>
                <c:ptCount val="4"/>
                <c:pt idx="0">
                  <c:v>233.06684015706472</c:v>
                </c:pt>
                <c:pt idx="1">
                  <c:v>138.62909306243537</c:v>
                </c:pt>
                <c:pt idx="2">
                  <c:v>18.02541164525018</c:v>
                </c:pt>
                <c:pt idx="3">
                  <c:v>10.79398171768973</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(1)'!$E$90,'EAD (1)'!$E$91,'EAD (1)'!$E$92,'EAD (1)'!$E$93)</c:f>
              <c:numCache>
                <c:formatCode>_(* #,##0.0_);_(* \(#,##0.0\);_(* "-"_);_(@_)</c:formatCode>
                <c:ptCount val="4"/>
                <c:pt idx="0">
                  <c:v>240.42135397054278</c:v>
                </c:pt>
                <c:pt idx="1">
                  <c:v>147.52078549092042</c:v>
                </c:pt>
                <c:pt idx="2">
                  <c:v>18.785357890808882</c:v>
                </c:pt>
                <c:pt idx="3">
                  <c:v>10.382771664660947</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(1)'!$D$90,'EAD (1)'!$D$91,'EAD (1)'!$D$92,'EAD (1)'!$D$93)</c:f>
              <c:numCache>
                <c:formatCode>_(* #,##0.0_);_(* \(#,##0.0\);_(* "-"_);_(@_)</c:formatCode>
                <c:ptCount val="4"/>
                <c:pt idx="0">
                  <c:v>258.75177388469842</c:v>
                </c:pt>
                <c:pt idx="1">
                  <c:v>161.00568083156915</c:v>
                </c:pt>
                <c:pt idx="2">
                  <c:v>16.68174580919333</c:v>
                </c:pt>
                <c:pt idx="3">
                  <c:v>8.9789235989737453</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(1)'!$A$90,'EAD (1)'!$A$91,'EAD (1)'!$A$92,'EAD (1)'!$A$93)</c:f>
              <c:strCache>
                <c:ptCount val="4"/>
                <c:pt idx="0">
                  <c:v>PD 0.01% -</c:v>
                </c:pt>
                <c:pt idx="1">
                  <c:v>PD 0.75% -</c:v>
                </c:pt>
                <c:pt idx="2">
                  <c:v>PD 3.00% -</c:v>
                </c:pt>
                <c:pt idx="3">
                  <c:v>Net non-performing and net doubtful commitments</c:v>
                </c:pt>
              </c:strCache>
            </c:strRef>
          </c:cat>
          <c:val>
            <c:numRef>
              <c:f>('EAD (1)'!$C$90,'EAD (1)'!$C$91,'EAD (1)'!$C$92,'EAD (1)'!$C$93)</c:f>
              <c:numCache>
                <c:formatCode>_(* #,##0.0_);_(* \(#,##0.0\);_(* "-"_);_(@_)</c:formatCode>
                <c:ptCount val="4"/>
                <c:pt idx="0">
                  <c:v>301.44498084520239</c:v>
                </c:pt>
                <c:pt idx="1">
                  <c:v>166.24535596522523</c:v>
                </c:pt>
                <c:pt idx="2">
                  <c:v>17.713369390395641</c:v>
                </c:pt>
                <c:pt idx="3">
                  <c:v>11.023803702617119</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(1)'!$A$90,'EAD (1)'!$A$91,'EAD (1)'!$A$92,'EAD (1)'!$A$93)</c:f>
              <c:strCache>
                <c:ptCount val="4"/>
                <c:pt idx="0">
                  <c:v>PD 0.01% -</c:v>
                </c:pt>
                <c:pt idx="1">
                  <c:v>PD 0.75% -</c:v>
                </c:pt>
                <c:pt idx="2">
                  <c:v>PD 3.00% -</c:v>
                </c:pt>
                <c:pt idx="3">
                  <c:v>Net non-performing and net doubtful commitments</c:v>
                </c:pt>
              </c:strCache>
            </c:strRef>
          </c:cat>
          <c:val>
            <c:numRef>
              <c:f>('EAD (1)'!$B$90,'EAD (1)'!$B$91,'EAD (1)'!$B$92,'EAD (1)'!$B$93)</c:f>
              <c:numCache>
                <c:formatCode>_(* #,##0.0_);_(* \(#,##0.0\);_(* "-"_);_(@_)</c:formatCode>
                <c:ptCount val="4"/>
                <c:pt idx="0">
                  <c:v>304.79033299118174</c:v>
                </c:pt>
                <c:pt idx="1">
                  <c:v>183.62804577895898</c:v>
                </c:pt>
                <c:pt idx="2">
                  <c:v>18.562617342882184</c:v>
                </c:pt>
                <c:pt idx="3">
                  <c:v>8.8562351761109372</c:v>
                </c:pt>
              </c:numCache>
            </c:numRef>
          </c:val>
        </c:ser>
        <c:dLbls>
          <c:showLegendKey val="0"/>
          <c:showVal val="0"/>
          <c:showCatName val="0"/>
          <c:showSerName val="0"/>
          <c:showPercent val="0"/>
          <c:showBubbleSize val="0"/>
        </c:dLbls>
        <c:gapWidth val="150"/>
        <c:axId val="156628864"/>
        <c:axId val="156630400"/>
      </c:barChart>
      <c:catAx>
        <c:axId val="156628864"/>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56630400"/>
        <c:crosses val="autoZero"/>
        <c:auto val="1"/>
        <c:lblAlgn val="ctr"/>
        <c:lblOffset val="100"/>
        <c:noMultiLvlLbl val="0"/>
      </c:catAx>
      <c:valAx>
        <c:axId val="156630400"/>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56628864"/>
        <c:crosses val="autoZero"/>
        <c:crossBetween val="between"/>
      </c:valAx>
    </c:plotArea>
    <c:legend>
      <c:legendPos val="l"/>
      <c:layout>
        <c:manualLayout>
          <c:xMode val="edge"/>
          <c:yMode val="edge"/>
          <c:x val="0.74520198398594384"/>
          <c:y val="7.183177845011543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(1)'!$H$96,'EAD (1)'!$H$97,'EAD (1)'!$H$98,'EAD (1)'!$H$99)</c:f>
              <c:numCache>
                <c:formatCode>_(* #,##0.0_);_(* \(#,##0.0\);_(* "-"_);_(@_)</c:formatCode>
                <c:ptCount val="4"/>
                <c:pt idx="0">
                  <c:v>104.25593955387868</c:v>
                </c:pt>
                <c:pt idx="1">
                  <c:v>76.102974734985693</c:v>
                </c:pt>
                <c:pt idx="2">
                  <c:v>9.2306049547001443</c:v>
                </c:pt>
                <c:pt idx="3">
                  <c:v>4.0449324653361973</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(1)'!$G$96,'EAD (1)'!$G$97,'EAD (1)'!$G$98,'EAD (1)'!$G$99)</c:f>
              <c:numCache>
                <c:formatCode>_(* #,##0.0_);_(* \(#,##0.0\);_(* "-"_);_(@_)</c:formatCode>
                <c:ptCount val="4"/>
                <c:pt idx="0">
                  <c:v>106.835755077608</c:v>
                </c:pt>
                <c:pt idx="1">
                  <c:v>77.098176871595058</c:v>
                </c:pt>
                <c:pt idx="2">
                  <c:v>7.3617618675936356</c:v>
                </c:pt>
                <c:pt idx="3">
                  <c:v>3.7963024306405755</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(1)'!$F$96,'EAD (1)'!$F$97,'EAD (1)'!$F$98,'EAD (1)'!$F$99)</c:f>
              <c:numCache>
                <c:formatCode>_(* #,##0.0_);_(* \(#,##0.0\);_(* "-"_);_(@_)</c:formatCode>
                <c:ptCount val="4"/>
                <c:pt idx="0">
                  <c:v>119.00439482609778</c:v>
                </c:pt>
                <c:pt idx="1">
                  <c:v>73.243318852534372</c:v>
                </c:pt>
                <c:pt idx="2">
                  <c:v>8.9289994892892306</c:v>
                </c:pt>
                <c:pt idx="3">
                  <c:v>3.4547009632039032</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(1)'!$E$96,'EAD (1)'!$E$97,'EAD (1)'!$E$98,'EAD (1)'!$E$99)</c:f>
              <c:numCache>
                <c:formatCode>_(* #,##0.0_);_(* \(#,##0.0\);_(* "-"_);_(@_)</c:formatCode>
                <c:ptCount val="4"/>
                <c:pt idx="0">
                  <c:v>124.40384833108826</c:v>
                </c:pt>
                <c:pt idx="1">
                  <c:v>68.730270841144531</c:v>
                </c:pt>
                <c:pt idx="2">
                  <c:v>10.177778277147588</c:v>
                </c:pt>
                <c:pt idx="3">
                  <c:v>3.4213062167491168</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(1)'!$D$96,'EAD (1)'!$D$97,'EAD (1)'!$D$98,'EAD (1)'!$D$99)</c:f>
              <c:numCache>
                <c:formatCode>_(* #,##0.0_);_(* \(#,##0.0\);_(* "-"_);_(@_)</c:formatCode>
                <c:ptCount val="4"/>
                <c:pt idx="0">
                  <c:v>124.31072402920404</c:v>
                </c:pt>
                <c:pt idx="1">
                  <c:v>69.566791736449915</c:v>
                </c:pt>
                <c:pt idx="2">
                  <c:v>11.301071060525276</c:v>
                </c:pt>
                <c:pt idx="3">
                  <c:v>3.3120181053644293</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(1)'!$A$96,'EAD (1)'!$A$97,'EAD (1)'!$A$98,'EAD (1)'!$A$99)</c:f>
              <c:strCache>
                <c:ptCount val="4"/>
                <c:pt idx="0">
                  <c:v>PD 0.01% -</c:v>
                </c:pt>
                <c:pt idx="1">
                  <c:v>PD 0.75% -</c:v>
                </c:pt>
                <c:pt idx="2">
                  <c:v>PD 3.00% -</c:v>
                </c:pt>
                <c:pt idx="3">
                  <c:v>Net non-performing and net doubtful commitments</c:v>
                </c:pt>
              </c:strCache>
            </c:strRef>
          </c:cat>
          <c:val>
            <c:numRef>
              <c:f>('EAD (1)'!$C$96,'EAD (1)'!$C$97,'EAD (1)'!$C$98,'EAD (1)'!$C$99)</c:f>
              <c:numCache>
                <c:formatCode>_(* #,##0.0_);_(* \(#,##0.0\);_(* "-"_);_(@_)</c:formatCode>
                <c:ptCount val="4"/>
                <c:pt idx="0">
                  <c:v>135.56782764004333</c:v>
                </c:pt>
                <c:pt idx="1">
                  <c:v>58.697550242450681</c:v>
                </c:pt>
                <c:pt idx="2">
                  <c:v>9.6971461717509353</c:v>
                </c:pt>
                <c:pt idx="3">
                  <c:v>3.2819055872875751</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7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(1)'!$A$96,'EAD (1)'!$A$97,'EAD (1)'!$A$98,'EAD (1)'!$A$99)</c:f>
              <c:strCache>
                <c:ptCount val="4"/>
                <c:pt idx="0">
                  <c:v>PD 0.01% -</c:v>
                </c:pt>
                <c:pt idx="1">
                  <c:v>PD 0.75% -</c:v>
                </c:pt>
                <c:pt idx="2">
                  <c:v>PD 3.00% -</c:v>
                </c:pt>
                <c:pt idx="3">
                  <c:v>Net non-performing and net doubtful commitments</c:v>
                </c:pt>
              </c:strCache>
            </c:strRef>
          </c:cat>
          <c:val>
            <c:numRef>
              <c:f>('EAD (1)'!$B$96,'EAD (1)'!$B$97,'EAD (1)'!$B$98,'EAD (1)'!$B$99)</c:f>
              <c:numCache>
                <c:formatCode>_(* #,##0.0_);_(* \(#,##0.0\);_(* "-"_);_(@_)</c:formatCode>
                <c:ptCount val="4"/>
                <c:pt idx="0">
                  <c:v>139.14571932932057</c:v>
                </c:pt>
                <c:pt idx="1">
                  <c:v>56.669488593687952</c:v>
                </c:pt>
                <c:pt idx="2">
                  <c:v>9.8021339392807061</c:v>
                </c:pt>
                <c:pt idx="3">
                  <c:v>2.9851658802283687</c:v>
                </c:pt>
              </c:numCache>
            </c:numRef>
          </c:val>
        </c:ser>
        <c:dLbls>
          <c:showLegendKey val="0"/>
          <c:showVal val="0"/>
          <c:showCatName val="0"/>
          <c:showSerName val="0"/>
          <c:showPercent val="0"/>
          <c:showBubbleSize val="0"/>
        </c:dLbls>
        <c:gapWidth val="150"/>
        <c:axId val="156314240"/>
        <c:axId val="156328320"/>
      </c:barChart>
      <c:catAx>
        <c:axId val="156314240"/>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56328320"/>
        <c:crosses val="autoZero"/>
        <c:auto val="1"/>
        <c:lblAlgn val="ctr"/>
        <c:lblOffset val="100"/>
        <c:noMultiLvlLbl val="0"/>
      </c:catAx>
      <c:valAx>
        <c:axId val="156328320"/>
        <c:scaling>
          <c:orientation val="minMax"/>
          <c:max val="1400"/>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56314240"/>
        <c:crosses val="autoZero"/>
        <c:crossBetween val="between"/>
      </c:valAx>
    </c:plotArea>
    <c:legend>
      <c:legendPos val="l"/>
      <c:layout>
        <c:manualLayout>
          <c:xMode val="edge"/>
          <c:yMode val="edge"/>
          <c:x val="0.73639829975933913"/>
          <c:y val="8.0747916554776158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211694849619207E-4"/>
          <c:y val="2.4309298333795439E-2"/>
          <c:w val="0.98587436570428688"/>
          <c:h val="0.73186345422414378"/>
        </c:manualLayout>
      </c:layout>
      <c:barChart>
        <c:barDir val="col"/>
        <c:grouping val="stacked"/>
        <c:varyColors val="0"/>
        <c:ser>
          <c:idx val="0"/>
          <c:order val="0"/>
          <c:tx>
            <c:strRef>
              <c:f>'Liq.&amp;funding (2)'!$A$31</c:f>
              <c:strCache>
                <c:ptCount val="1"/>
                <c:pt idx="0">
                  <c:v>Senior unsecured bonds</c:v>
                </c:pt>
              </c:strCache>
            </c:strRef>
          </c:tx>
          <c:spPr>
            <a:solidFill>
              <a:schemeClr val="accent2"/>
            </a:solidFill>
            <a:ln w="3175">
              <a:noFill/>
              <a:prstDash val="solid"/>
            </a:ln>
          </c:spPr>
          <c:invertIfNegative val="0"/>
          <c:cat>
            <c:strRef>
              <c:f>'Liq.&amp;funding (2)'!$B$30:$L$30</c:f>
              <c:strCache>
                <c:ptCount val="11"/>
                <c:pt idx="0">
                  <c:v>2015 </c:v>
                </c:pt>
                <c:pt idx="1">
                  <c:v>2016 </c:v>
                </c:pt>
                <c:pt idx="2">
                  <c:v>2017 </c:v>
                </c:pt>
                <c:pt idx="3">
                  <c:v>2018 </c:v>
                </c:pt>
                <c:pt idx="4">
                  <c:v>2019 </c:v>
                </c:pt>
                <c:pt idx="5">
                  <c:v>2020 </c:v>
                </c:pt>
                <c:pt idx="6">
                  <c:v>2021 </c:v>
                </c:pt>
                <c:pt idx="7">
                  <c:v>2022 </c:v>
                </c:pt>
                <c:pt idx="8">
                  <c:v>2023</c:v>
                </c:pt>
                <c:pt idx="9">
                  <c:v>2024</c:v>
                </c:pt>
                <c:pt idx="10">
                  <c:v>&gt;2024</c:v>
                </c:pt>
              </c:strCache>
            </c:strRef>
          </c:cat>
          <c:val>
            <c:numRef>
              <c:f>'Liq.&amp;funding (2)'!$B$31:$L$31</c:f>
              <c:numCache>
                <c:formatCode>#,##0.0_);\(#,##0.0\)</c:formatCode>
                <c:ptCount val="11"/>
                <c:pt idx="0">
                  <c:v>5.9481857450943751</c:v>
                </c:pt>
                <c:pt idx="1">
                  <c:v>14.83761104688686</c:v>
                </c:pt>
                <c:pt idx="2">
                  <c:v>32.945260016362944</c:v>
                </c:pt>
                <c:pt idx="3">
                  <c:v>18.556576471565279</c:v>
                </c:pt>
                <c:pt idx="4">
                  <c:v>14.7403516</c:v>
                </c:pt>
                <c:pt idx="5">
                  <c:v>26.611404192440002</c:v>
                </c:pt>
                <c:pt idx="6">
                  <c:v>20.942092600000002</c:v>
                </c:pt>
                <c:pt idx="7">
                  <c:v>17.614398359999999</c:v>
                </c:pt>
                <c:pt idx="8">
                  <c:v>1.2174904000000002</c:v>
                </c:pt>
                <c:pt idx="9">
                  <c:v>1.3946685600000002</c:v>
                </c:pt>
                <c:pt idx="10">
                  <c:v>4.3999662079999995</c:v>
                </c:pt>
              </c:numCache>
            </c:numRef>
          </c:val>
        </c:ser>
        <c:ser>
          <c:idx val="1"/>
          <c:order val="1"/>
          <c:tx>
            <c:strRef>
              <c:f>'Liq.&amp;funding (2)'!$A$32</c:f>
              <c:strCache>
                <c:ptCount val="1"/>
                <c:pt idx="0">
                  <c:v>Covered bonds</c:v>
                </c:pt>
              </c:strCache>
            </c:strRef>
          </c:tx>
          <c:spPr>
            <a:solidFill>
              <a:srgbClr val="80B9BA"/>
            </a:solidFill>
          </c:spPr>
          <c:invertIfNegative val="0"/>
          <c:cat>
            <c:strRef>
              <c:f>'Liq.&amp;funding (2)'!$B$30:$L$30</c:f>
              <c:strCache>
                <c:ptCount val="11"/>
                <c:pt idx="0">
                  <c:v>2015 </c:v>
                </c:pt>
                <c:pt idx="1">
                  <c:v>2016 </c:v>
                </c:pt>
                <c:pt idx="2">
                  <c:v>2017 </c:v>
                </c:pt>
                <c:pt idx="3">
                  <c:v>2018 </c:v>
                </c:pt>
                <c:pt idx="4">
                  <c:v>2019 </c:v>
                </c:pt>
                <c:pt idx="5">
                  <c:v>2020 </c:v>
                </c:pt>
                <c:pt idx="6">
                  <c:v>2021 </c:v>
                </c:pt>
                <c:pt idx="7">
                  <c:v>2022 </c:v>
                </c:pt>
                <c:pt idx="8">
                  <c:v>2023</c:v>
                </c:pt>
                <c:pt idx="9">
                  <c:v>2024</c:v>
                </c:pt>
                <c:pt idx="10">
                  <c:v>&gt;2024</c:v>
                </c:pt>
              </c:strCache>
            </c:strRef>
          </c:cat>
          <c:val>
            <c:numRef>
              <c:f>'Liq.&amp;funding (2)'!$B$32:$L$32</c:f>
              <c:numCache>
                <c:formatCode>#,##0.0_);\(#,##0.0\)</c:formatCode>
                <c:ptCount val="11"/>
                <c:pt idx="0">
                  <c:v>44.969389599999992</c:v>
                </c:pt>
                <c:pt idx="1">
                  <c:v>68.631225042853302</c:v>
                </c:pt>
                <c:pt idx="2">
                  <c:v>57.510941449999997</c:v>
                </c:pt>
                <c:pt idx="3">
                  <c:v>65.846913672499994</c:v>
                </c:pt>
                <c:pt idx="4">
                  <c:v>53.475567650466125</c:v>
                </c:pt>
                <c:pt idx="5">
                  <c:v>16.84126882</c:v>
                </c:pt>
                <c:pt idx="6">
                  <c:v>39.679099029999996</c:v>
                </c:pt>
                <c:pt idx="7">
                  <c:v>30.493131229999999</c:v>
                </c:pt>
                <c:pt idx="8">
                  <c:v>9.5483398800000003</c:v>
                </c:pt>
                <c:pt idx="9">
                  <c:v>9.5483398800000003</c:v>
                </c:pt>
                <c:pt idx="10">
                  <c:v>27.105666280000001</c:v>
                </c:pt>
              </c:numCache>
            </c:numRef>
          </c:val>
        </c:ser>
        <c:dLbls>
          <c:showLegendKey val="0"/>
          <c:showVal val="0"/>
          <c:showCatName val="0"/>
          <c:showSerName val="0"/>
          <c:showPercent val="0"/>
          <c:showBubbleSize val="0"/>
        </c:dLbls>
        <c:gapWidth val="55"/>
        <c:overlap val="100"/>
        <c:axId val="155570560"/>
        <c:axId val="155572096"/>
      </c:barChart>
      <c:catAx>
        <c:axId val="155570560"/>
        <c:scaling>
          <c:orientation val="minMax"/>
        </c:scaling>
        <c:delete val="0"/>
        <c:axPos val="b"/>
        <c:numFmt formatCode="@"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55572096"/>
        <c:crosses val="autoZero"/>
        <c:auto val="1"/>
        <c:lblAlgn val="ctr"/>
        <c:lblOffset val="100"/>
        <c:tickLblSkip val="1"/>
        <c:tickMarkSkip val="1"/>
        <c:noMultiLvlLbl val="0"/>
      </c:catAx>
      <c:valAx>
        <c:axId val="155572096"/>
        <c:scaling>
          <c:orientation val="minMax"/>
          <c:min val="0"/>
        </c:scaling>
        <c:delete val="1"/>
        <c:axPos val="l"/>
        <c:numFmt formatCode="#,##0.0_);\(#,##0.0\)" sourceLinked="1"/>
        <c:majorTickMark val="out"/>
        <c:minorTickMark val="none"/>
        <c:tickLblPos val="nextTo"/>
        <c:crossAx val="155570560"/>
        <c:crosses val="autoZero"/>
        <c:crossBetween val="between"/>
      </c:valAx>
    </c:plotArea>
    <c:legend>
      <c:legendPos val="r"/>
      <c:layout>
        <c:manualLayout>
          <c:xMode val="edge"/>
          <c:yMode val="edge"/>
          <c:x val="0.20558139534883718"/>
          <c:y val="0.84777982731566148"/>
          <c:w val="0.53333333333333333"/>
          <c:h val="0.1522201307865796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prstDash val="solid"/>
    </a:ln>
  </c:spPr>
  <c:txPr>
    <a:bodyPr/>
    <a:lstStyle/>
    <a:p>
      <a:pPr>
        <a:defRPr sz="1625" b="0" i="0" u="none" strike="noStrike" baseline="0">
          <a:solidFill>
            <a:srgbClr val="000000"/>
          </a:solidFill>
          <a:latin typeface="Arial"/>
          <a:ea typeface="Arial"/>
          <a:cs typeface="Arial"/>
        </a:defRPr>
      </a:pPr>
      <a:endParaRPr lang="nb-NO"/>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260877730741564E-2"/>
          <c:y val="8.5484148960469755E-2"/>
          <c:w val="0.93034286964931734"/>
          <c:h val="0.77581381312967157"/>
        </c:manualLayout>
      </c:layout>
      <c:barChart>
        <c:barDir val="col"/>
        <c:grouping val="clustered"/>
        <c:varyColors val="0"/>
        <c:ser>
          <c:idx val="5"/>
          <c:order val="0"/>
          <c:tx>
            <c:strRef>
              <c:f>'Personal cust'!$G$116</c:f>
              <c:strCache>
                <c:ptCount val="1"/>
                <c:pt idx="0">
                  <c:v>31 Dec. 2013</c:v>
                </c:pt>
              </c:strCache>
            </c:strRef>
          </c:tx>
          <c:spPr>
            <a:ln>
              <a:solidFill>
                <a:schemeClr val="tx1">
                  <a:lumMod val="60000"/>
                  <a:lumOff val="40000"/>
                </a:schemeClr>
              </a:solidFill>
            </a:ln>
          </c:spPr>
          <c:invertIfNegative val="0"/>
          <c:cat>
            <c:strRef>
              <c:f>'Personal cust'!$A$120:$A$124</c:f>
              <c:strCache>
                <c:ptCount val="5"/>
                <c:pt idx="0">
                  <c:v>0-40</c:v>
                </c:pt>
                <c:pt idx="1">
                  <c:v>40-60</c:v>
                </c:pt>
                <c:pt idx="2">
                  <c:v>60-75</c:v>
                </c:pt>
                <c:pt idx="3">
                  <c:v>75-85</c:v>
                </c:pt>
                <c:pt idx="4">
                  <c:v>&gt;85</c:v>
                </c:pt>
              </c:strCache>
            </c:strRef>
          </c:cat>
          <c:val>
            <c:numRef>
              <c:f>'Personal cust'!$G$120:$G$124</c:f>
              <c:numCache>
                <c:formatCode>0.0\ %</c:formatCode>
                <c:ptCount val="5"/>
                <c:pt idx="0">
                  <c:v>0.13331276735476411</c:v>
                </c:pt>
                <c:pt idx="1">
                  <c:v>0.24646864023045453</c:v>
                </c:pt>
                <c:pt idx="2">
                  <c:v>0.32911868806942463</c:v>
                </c:pt>
                <c:pt idx="3">
                  <c:v>0.16850795068729857</c:v>
                </c:pt>
                <c:pt idx="4">
                  <c:v>0.12259195365805819</c:v>
                </c:pt>
              </c:numCache>
            </c:numRef>
          </c:val>
        </c:ser>
        <c:ser>
          <c:idx val="1"/>
          <c:order val="1"/>
          <c:tx>
            <c:strRef>
              <c:f>'Personal cust'!$C$116</c:f>
              <c:strCache>
                <c:ptCount val="1"/>
                <c:pt idx="0">
                  <c:v>31 Dec. 2014</c:v>
                </c:pt>
              </c:strCache>
            </c:strRef>
          </c:tx>
          <c:spPr>
            <a:solidFill>
              <a:srgbClr val="C0C0C0"/>
            </a:solidFill>
            <a:ln>
              <a:solidFill>
                <a:schemeClr val="tx1">
                  <a:lumMod val="60000"/>
                  <a:lumOff val="40000"/>
                </a:schemeClr>
              </a:solidFill>
            </a:ln>
          </c:spPr>
          <c:invertIfNegative val="0"/>
          <c:cat>
            <c:strRef>
              <c:f>'Personal cust'!$A$120:$A$124</c:f>
              <c:strCache>
                <c:ptCount val="5"/>
                <c:pt idx="0">
                  <c:v>0-40</c:v>
                </c:pt>
                <c:pt idx="1">
                  <c:v>40-60</c:v>
                </c:pt>
                <c:pt idx="2">
                  <c:v>60-75</c:v>
                </c:pt>
                <c:pt idx="3">
                  <c:v>75-85</c:v>
                </c:pt>
                <c:pt idx="4">
                  <c:v>&gt;85</c:v>
                </c:pt>
              </c:strCache>
            </c:strRef>
          </c:cat>
          <c:val>
            <c:numRef>
              <c:f>'Personal cust'!$C$120:$C$124</c:f>
              <c:numCache>
                <c:formatCode>0.0\ %</c:formatCode>
                <c:ptCount val="5"/>
                <c:pt idx="0">
                  <c:v>0.14596606086629077</c:v>
                </c:pt>
                <c:pt idx="1">
                  <c:v>0.27205226258541892</c:v>
                </c:pt>
                <c:pt idx="2">
                  <c:v>0.33210188952975395</c:v>
                </c:pt>
                <c:pt idx="3">
                  <c:v>0.16150987328417785</c:v>
                </c:pt>
                <c:pt idx="4">
                  <c:v>8.8369913734358582E-2</c:v>
                </c:pt>
              </c:numCache>
            </c:numRef>
          </c:val>
        </c:ser>
        <c:ser>
          <c:idx val="0"/>
          <c:order val="2"/>
          <c:tx>
            <c:strRef>
              <c:f>'Personal cust'!$B$116</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'Personal cust'!$A$120:$A$124</c:f>
              <c:strCache>
                <c:ptCount val="5"/>
                <c:pt idx="0">
                  <c:v>0-40</c:v>
                </c:pt>
                <c:pt idx="1">
                  <c:v>40-60</c:v>
                </c:pt>
                <c:pt idx="2">
                  <c:v>60-75</c:v>
                </c:pt>
                <c:pt idx="3">
                  <c:v>75-85</c:v>
                </c:pt>
                <c:pt idx="4">
                  <c:v>&gt;85</c:v>
                </c:pt>
              </c:strCache>
            </c:strRef>
          </c:cat>
          <c:val>
            <c:numRef>
              <c:f>'Personal cust'!$B$120:$B$124</c:f>
              <c:numCache>
                <c:formatCode>0.0\ %</c:formatCode>
                <c:ptCount val="5"/>
                <c:pt idx="0">
                  <c:v>0.14335976975778303</c:v>
                </c:pt>
                <c:pt idx="1">
                  <c:v>0.26901672349501765</c:v>
                </c:pt>
                <c:pt idx="2">
                  <c:v>0.33572073840318756</c:v>
                </c:pt>
                <c:pt idx="3">
                  <c:v>0.16317784861633589</c:v>
                </c:pt>
                <c:pt idx="4">
                  <c:v>8.872491972767603E-2</c:v>
                </c:pt>
              </c:numCache>
            </c:numRef>
          </c:val>
        </c:ser>
        <c:dLbls>
          <c:showLegendKey val="0"/>
          <c:showVal val="0"/>
          <c:showCatName val="0"/>
          <c:showSerName val="0"/>
          <c:showPercent val="0"/>
          <c:showBubbleSize val="0"/>
        </c:dLbls>
        <c:gapWidth val="150"/>
        <c:axId val="157028352"/>
        <c:axId val="157029888"/>
      </c:barChart>
      <c:catAx>
        <c:axId val="157028352"/>
        <c:scaling>
          <c:orientation val="minMax"/>
        </c:scaling>
        <c:delete val="0"/>
        <c:axPos val="b"/>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57029888"/>
        <c:crosses val="autoZero"/>
        <c:auto val="1"/>
        <c:lblAlgn val="ctr"/>
        <c:lblOffset val="100"/>
        <c:noMultiLvlLbl val="0"/>
      </c:catAx>
      <c:valAx>
        <c:axId val="157029888"/>
        <c:scaling>
          <c:orientation val="minMax"/>
          <c:max val="0.35000000000000003"/>
        </c:scaling>
        <c:delete val="0"/>
        <c:axPos val="l"/>
        <c:majorGridlines>
          <c:spPr>
            <a:ln>
              <a:solidFill>
                <a:schemeClr val="accent1"/>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57028352"/>
        <c:crosses val="autoZero"/>
        <c:crossBetween val="between"/>
      </c:valAx>
    </c:plotArea>
    <c:legend>
      <c:legendPos val="r"/>
      <c:layout>
        <c:manualLayout>
          <c:xMode val="edge"/>
          <c:yMode val="edge"/>
          <c:x val="0.85478428259257422"/>
          <c:y val="2.1804460607824462E-2"/>
          <c:w val="0.13691232450705551"/>
          <c:h val="0.2543997302587353"/>
        </c:manualLayout>
      </c:layout>
      <c:overlay val="0"/>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7826086956523E-2"/>
          <c:y val="8.819444444444445E-2"/>
          <c:w val="0.89301475388431906"/>
          <c:h val="0.76187494715604775"/>
        </c:manualLayout>
      </c:layout>
      <c:barChart>
        <c:barDir val="col"/>
        <c:grouping val="clustered"/>
        <c:varyColors val="0"/>
        <c:ser>
          <c:idx val="6"/>
          <c:order val="0"/>
          <c:tx>
            <c:strRef>
              <c:f>'EAD (1)'!$H$334</c:f>
              <c:strCache>
                <c:ptCount val="1"/>
                <c:pt idx="0">
                  <c:v>30 Sept.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(1)'!$H$63,'EAD (1)'!$H$68,'EAD (1)'!$H$73,'EAD (1)'!$H$78)</c:f>
              <c:numCache>
                <c:formatCode>_(* #,##0.0_);_(* \(#,##0.0\);_(* "-"_);_(@_)</c:formatCode>
                <c:ptCount val="4"/>
                <c:pt idx="0">
                  <c:v>586.96280219841071</c:v>
                </c:pt>
                <c:pt idx="1">
                  <c:v>169.48356414192014</c:v>
                </c:pt>
                <c:pt idx="2">
                  <c:v>22.798636121315951</c:v>
                </c:pt>
                <c:pt idx="3">
                  <c:v>3.5061689884999998</c:v>
                </c:pt>
              </c:numCache>
            </c:numRef>
          </c:val>
        </c:ser>
        <c:ser>
          <c:idx val="5"/>
          <c:order val="1"/>
          <c:tx>
            <c:strRef>
              <c:f>'EAD (1)'!$G$334</c:f>
              <c:strCache>
                <c:ptCount val="1"/>
                <c:pt idx="0">
                  <c:v>31 Dec. 2013</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(1)'!$G$63,'EAD (1)'!$G$68,'EAD (1)'!$G$73,'EAD (1)'!$G$78)</c:f>
              <c:numCache>
                <c:formatCode>_(* #,##0.0_);_(* \(#,##0.0\);_(* "-"_);_(@_)</c:formatCode>
                <c:ptCount val="4"/>
                <c:pt idx="0">
                  <c:v>589.92770391831993</c:v>
                </c:pt>
                <c:pt idx="1">
                  <c:v>165.22332107435997</c:v>
                </c:pt>
                <c:pt idx="2">
                  <c:v>22.619102256780003</c:v>
                </c:pt>
                <c:pt idx="3">
                  <c:v>3.4633917577299997</c:v>
                </c:pt>
              </c:numCache>
            </c:numRef>
          </c:val>
        </c:ser>
        <c:ser>
          <c:idx val="4"/>
          <c:order val="2"/>
          <c:tx>
            <c:strRef>
              <c:f>'EAD (1)'!$F$334</c:f>
              <c:strCache>
                <c:ptCount val="1"/>
                <c:pt idx="0">
                  <c:v>31 March 2014</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(1)'!$F$63,'EAD (1)'!$F$68,'EAD (1)'!$F$73,'EAD (1)'!$F$78)</c:f>
              <c:numCache>
                <c:formatCode>_(* #,##0.0_);_(* \(#,##0.0\);_(* "-"_);_(@_)</c:formatCode>
                <c:ptCount val="4"/>
                <c:pt idx="0">
                  <c:v>603.59405517829998</c:v>
                </c:pt>
                <c:pt idx="1">
                  <c:v>163.53516007675003</c:v>
                </c:pt>
                <c:pt idx="2">
                  <c:v>22.385485203599995</c:v>
                </c:pt>
                <c:pt idx="3">
                  <c:v>3.4298805425900016</c:v>
                </c:pt>
              </c:numCache>
            </c:numRef>
          </c:val>
        </c:ser>
        <c:ser>
          <c:idx val="3"/>
          <c:order val="3"/>
          <c:tx>
            <c:strRef>
              <c:f>'EAD (1)'!$E$334</c:f>
              <c:strCache>
                <c:ptCount val="1"/>
                <c:pt idx="0">
                  <c:v>30 June 2014</c:v>
                </c:pt>
              </c:strCache>
            </c:strRef>
          </c:tx>
          <c:spPr>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(1)'!$E$63,'EAD (1)'!$E$68,'EAD (1)'!$E$73,'EAD (1)'!$E$78)</c:f>
              <c:numCache>
                <c:formatCode>_(* #,##0.0_);_(* \(#,##0.0\);_(* "-"_);_(@_)</c:formatCode>
                <c:ptCount val="4"/>
                <c:pt idx="0">
                  <c:v>612.75861280888978</c:v>
                </c:pt>
                <c:pt idx="1">
                  <c:v>168.16553490195002</c:v>
                </c:pt>
                <c:pt idx="2">
                  <c:v>23.539529920269999</c:v>
                </c:pt>
                <c:pt idx="3">
                  <c:v>3.0929012543199996</c:v>
                </c:pt>
              </c:numCache>
            </c:numRef>
          </c:val>
        </c:ser>
        <c:ser>
          <c:idx val="2"/>
          <c:order val="4"/>
          <c:tx>
            <c:strRef>
              <c:f>'EAD (1)'!$D$334</c:f>
              <c:strCache>
                <c:ptCount val="1"/>
                <c:pt idx="0">
                  <c:v>30 Sept. 2014</c:v>
                </c:pt>
              </c:strCache>
            </c:strRef>
          </c:tx>
          <c:spPr>
            <a:solidFill>
              <a:srgbClr val="80B9BA"/>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(1)'!$D$63,'EAD (1)'!$D$68,'EAD (1)'!$D$73,'EAD (1)'!$D$78)</c:f>
              <c:numCache>
                <c:formatCode>_(* #,##0.0_);_(* \(#,##0.0\);_(* "-"_);_(@_)</c:formatCode>
                <c:ptCount val="4"/>
                <c:pt idx="0">
                  <c:v>622.99588632728978</c:v>
                </c:pt>
                <c:pt idx="1">
                  <c:v>169.81907529290004</c:v>
                </c:pt>
                <c:pt idx="2">
                  <c:v>23.0302899729</c:v>
                </c:pt>
                <c:pt idx="3">
                  <c:v>3.4728764491700002</c:v>
                </c:pt>
              </c:numCache>
            </c:numRef>
          </c:val>
        </c:ser>
        <c:ser>
          <c:idx val="1"/>
          <c:order val="5"/>
          <c:tx>
            <c:strRef>
              <c:f>'EAD (1)'!$C$334</c:f>
              <c:strCache>
                <c:ptCount val="1"/>
                <c:pt idx="0">
                  <c:v>31 Dec. 2014</c:v>
                </c:pt>
              </c:strCache>
            </c:strRef>
          </c:tx>
          <c:spPr>
            <a:solidFill>
              <a:srgbClr val="C0C0C0"/>
            </a:solidFill>
            <a:ln>
              <a:solidFill>
                <a:schemeClr val="tx1">
                  <a:lumMod val="60000"/>
                  <a:lumOff val="40000"/>
                </a:schemeClr>
              </a:solidFill>
            </a:ln>
          </c:spPr>
          <c:invertIfNegative val="0"/>
          <c:cat>
            <c:strRef>
              <c:f>('EAD (1)'!$A$63,'EAD (1)'!$A$68,'EAD (1)'!$A$73,'EAD (1)'!$A$78)</c:f>
              <c:strCache>
                <c:ptCount val="4"/>
                <c:pt idx="0">
                  <c:v>Personal customers</c:v>
                </c:pt>
                <c:pt idx="1">
                  <c:v>Personal customers</c:v>
                </c:pt>
                <c:pt idx="2">
                  <c:v>Personal customers</c:v>
                </c:pt>
                <c:pt idx="3">
                  <c:v>Personal customers</c:v>
                </c:pt>
              </c:strCache>
            </c:strRef>
          </c:cat>
          <c:val>
            <c:numRef>
              <c:f>('EAD (1)'!$C$63,'EAD (1)'!$C$68,'EAD (1)'!$C$73,'EAD (1)'!$C$78)</c:f>
              <c:numCache>
                <c:formatCode>_(* #,##0.0_);_(* \(#,##0.0\);_(* "-"_);_(@_)</c:formatCode>
                <c:ptCount val="4"/>
                <c:pt idx="0">
                  <c:v>636.34295240064978</c:v>
                </c:pt>
                <c:pt idx="1">
                  <c:v>164.51872960674001</c:v>
                </c:pt>
                <c:pt idx="2">
                  <c:v>21.86452016046</c:v>
                </c:pt>
                <c:pt idx="3">
                  <c:v>3.4733801362500003</c:v>
                </c:pt>
              </c:numCache>
            </c:numRef>
          </c:val>
        </c:ser>
        <c:ser>
          <c:idx val="0"/>
          <c:order val="6"/>
          <c:tx>
            <c:strRef>
              <c:f>'EAD (1)'!$B$334</c:f>
              <c:strCache>
                <c:ptCount val="1"/>
                <c:pt idx="0">
                  <c:v>31 March 2015</c:v>
                </c:pt>
              </c:strCache>
            </c:strRef>
          </c:tx>
          <c:spPr>
            <a:solidFill>
              <a:schemeClr val="accent2"/>
            </a:solidFill>
            <a:ln>
              <a:solidFill>
                <a:schemeClr val="tx1">
                  <a:lumMod val="60000"/>
                  <a:lumOff val="40000"/>
                </a:schemeClr>
              </a:solidFill>
            </a:ln>
          </c:spPr>
          <c:invertIfNegative val="0"/>
          <c:dLbls>
            <c:numFmt formatCode="0" sourceLinked="0"/>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dLbls>
          <c:cat>
            <c:strRef>
              <c:f>('EAD (1)'!$A$63,'EAD (1)'!$A$68,'EAD (1)'!$A$73,'EAD (1)'!$A$78)</c:f>
              <c:strCache>
                <c:ptCount val="4"/>
                <c:pt idx="0">
                  <c:v>Personal customers</c:v>
                </c:pt>
                <c:pt idx="1">
                  <c:v>Personal customers</c:v>
                </c:pt>
                <c:pt idx="2">
                  <c:v>Personal customers</c:v>
                </c:pt>
                <c:pt idx="3">
                  <c:v>Personal customers</c:v>
                </c:pt>
              </c:strCache>
            </c:strRef>
          </c:cat>
          <c:val>
            <c:numRef>
              <c:f>('EAD (1)'!$B$63,'EAD (1)'!$B$68,'EAD (1)'!$B$73,'EAD (1)'!$B$78)</c:f>
              <c:numCache>
                <c:formatCode>_(* #,##0.0_);_(* \(#,##0.0\);_(* "-"_);_(@_)</c:formatCode>
                <c:ptCount val="4"/>
                <c:pt idx="0">
                  <c:v>646.43850945877023</c:v>
                </c:pt>
                <c:pt idx="1">
                  <c:v>164.98120174199002</c:v>
                </c:pt>
                <c:pt idx="2">
                  <c:v>20.768645343949991</c:v>
                </c:pt>
                <c:pt idx="3">
                  <c:v>3.3525331256000004</c:v>
                </c:pt>
              </c:numCache>
            </c:numRef>
          </c:val>
        </c:ser>
        <c:dLbls>
          <c:showLegendKey val="0"/>
          <c:showVal val="0"/>
          <c:showCatName val="0"/>
          <c:showSerName val="0"/>
          <c:showPercent val="0"/>
          <c:showBubbleSize val="0"/>
        </c:dLbls>
        <c:gapWidth val="150"/>
        <c:axId val="168635392"/>
        <c:axId val="168637184"/>
      </c:barChart>
      <c:catAx>
        <c:axId val="168635392"/>
        <c:scaling>
          <c:orientation val="minMax"/>
        </c:scaling>
        <c:delete val="0"/>
        <c:axPos val="b"/>
        <c:majorTickMark val="none"/>
        <c:minorTickMark val="none"/>
        <c:tickLblPos val="none"/>
        <c:txPr>
          <a:bodyPr rot="0" vert="horz"/>
          <a:lstStyle/>
          <a:p>
            <a:pPr>
              <a:defRPr sz="500" baseline="0">
                <a:latin typeface="Arial" panose="020B0604020202020204" pitchFamily="34" charset="0"/>
                <a:cs typeface="Arial" panose="020B0604020202020204" pitchFamily="34" charset="0"/>
              </a:defRPr>
            </a:pPr>
            <a:endParaRPr lang="nb-NO"/>
          </a:p>
        </c:txPr>
        <c:crossAx val="168637184"/>
        <c:crosses val="autoZero"/>
        <c:auto val="1"/>
        <c:lblAlgn val="ctr"/>
        <c:lblOffset val="100"/>
        <c:noMultiLvlLbl val="0"/>
      </c:catAx>
      <c:valAx>
        <c:axId val="168637184"/>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168635392"/>
        <c:crosses val="autoZero"/>
        <c:crossBetween val="between"/>
      </c:valAx>
    </c:plotArea>
    <c:legend>
      <c:legendPos val="l"/>
      <c:layout>
        <c:manualLayout>
          <c:xMode val="edge"/>
          <c:yMode val="edge"/>
          <c:x val="0.80014949732341034"/>
          <c:y val="4.1420019157088123E-2"/>
          <c:w val="0.16937459198328766"/>
          <c:h val="0.38403945162835251"/>
        </c:manualLayout>
      </c:layout>
      <c:overlay val="1"/>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8" Type="http://schemas.openxmlformats.org/officeDocument/2006/relationships/chart" Target="../charts/chart20.xml"/><Relationship Id="rId13" Type="http://schemas.openxmlformats.org/officeDocument/2006/relationships/chart" Target="../charts/chart25.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17" Type="http://schemas.openxmlformats.org/officeDocument/2006/relationships/chart" Target="../charts/chart29.xml"/><Relationship Id="rId2" Type="http://schemas.openxmlformats.org/officeDocument/2006/relationships/chart" Target="../charts/chart14.xml"/><Relationship Id="rId16" Type="http://schemas.openxmlformats.org/officeDocument/2006/relationships/chart" Target="../charts/chart28.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5" Type="http://schemas.openxmlformats.org/officeDocument/2006/relationships/chart" Target="../charts/chart2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 Id="rId14" Type="http://schemas.openxmlformats.org/officeDocument/2006/relationships/chart" Target="../charts/chart26.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34.xml.rels><?xml version="1.0" encoding="UTF-8" standalone="yes"?>
<Relationships xmlns="http://schemas.openxmlformats.org/package/2006/relationships"><Relationship Id="rId3" Type="http://schemas.openxmlformats.org/officeDocument/2006/relationships/image" Target="../media/image13.emf"/><Relationship Id="rId2" Type="http://schemas.openxmlformats.org/officeDocument/2006/relationships/image" Target="../media/image12.emf"/><Relationship Id="rId1" Type="http://schemas.openxmlformats.org/officeDocument/2006/relationships/image" Target="../media/image11.emf"/></Relationships>
</file>

<file path=xl/drawings/_rels/drawing35.xml.rels><?xml version="1.0" encoding="UTF-8" standalone="yes"?>
<Relationships xmlns="http://schemas.openxmlformats.org/package/2006/relationships"><Relationship Id="rId1" Type="http://schemas.openxmlformats.org/officeDocument/2006/relationships/image" Target="../media/image14.emf"/></Relationships>
</file>

<file path=xl/drawings/_rels/drawing36.xml.rels><?xml version="1.0" encoding="UTF-8" standalone="yes"?>
<Relationships xmlns="http://schemas.openxmlformats.org/package/2006/relationships"><Relationship Id="rId8" Type="http://schemas.openxmlformats.org/officeDocument/2006/relationships/image" Target="../media/image22.emf"/><Relationship Id="rId3" Type="http://schemas.openxmlformats.org/officeDocument/2006/relationships/image" Target="../media/image17.png"/><Relationship Id="rId7" Type="http://schemas.openxmlformats.org/officeDocument/2006/relationships/image" Target="../media/image21.emf"/><Relationship Id="rId2" Type="http://schemas.openxmlformats.org/officeDocument/2006/relationships/image" Target="../media/image16.png"/><Relationship Id="rId1" Type="http://schemas.openxmlformats.org/officeDocument/2006/relationships/image" Target="../media/image15.emf"/><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4.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81642</xdr:rowOff>
    </xdr:from>
    <xdr:to>
      <xdr:col>0</xdr:col>
      <xdr:colOff>6120000</xdr:colOff>
      <xdr:row>51</xdr:row>
      <xdr:rowOff>88447</xdr:rowOff>
    </xdr:to>
    <xdr:pic>
      <xdr:nvPicPr>
        <xdr:cNvPr id="2" name="Bil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44928"/>
          <a:ext cx="6120000" cy="9001126"/>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0.01226</cdr:x>
      <cdr:y>0.31979</cdr:y>
    </cdr:from>
    <cdr:to>
      <cdr:x>0.07508</cdr:x>
      <cdr:y>0.38709</cdr:y>
    </cdr:to>
    <cdr:sp macro="" textlink="'Liq.&amp;funding (2)'!$B$35">
      <cdr:nvSpPr>
        <cdr:cNvPr id="2" name="TekstSylinder 1"/>
        <cdr:cNvSpPr txBox="1"/>
      </cdr:nvSpPr>
      <cdr:spPr>
        <a:xfrm xmlns:a="http://schemas.openxmlformats.org/drawingml/2006/main">
          <a:off x="75304" y="1047326"/>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A050D69B-06BA-413D-8395-8C0C196C4443}" type="TxLink">
            <a:rPr lang="en-US" sz="1000" b="0" i="0" u="none" strike="noStrike">
              <a:solidFill>
                <a:sysClr val="windowText" lastClr="000000"/>
              </a:solidFill>
              <a:latin typeface="Arial"/>
              <a:cs typeface="Arial"/>
            </a:rPr>
            <a:pPr algn="ctr"/>
            <a:t>51</a:t>
          </a:fld>
          <a:endParaRPr lang="nb-NO" sz="1100">
            <a:solidFill>
              <a:sysClr val="windowText" lastClr="000000"/>
            </a:solidFill>
          </a:endParaRPr>
        </a:p>
      </cdr:txBody>
    </cdr:sp>
  </cdr:relSizeAnchor>
  <cdr:relSizeAnchor xmlns:cdr="http://schemas.openxmlformats.org/drawingml/2006/chartDrawing">
    <cdr:from>
      <cdr:x>0.10421</cdr:x>
      <cdr:y>0.07591</cdr:y>
    </cdr:from>
    <cdr:to>
      <cdr:x>0.16703</cdr:x>
      <cdr:y>0.1432</cdr:y>
    </cdr:to>
    <cdr:sp macro="" textlink="'Liq.&amp;funding (2)'!$C$35">
      <cdr:nvSpPr>
        <cdr:cNvPr id="21" name="TekstSylinder 20"/>
        <cdr:cNvSpPr txBox="1"/>
      </cdr:nvSpPr>
      <cdr:spPr>
        <a:xfrm xmlns:a="http://schemas.openxmlformats.org/drawingml/2006/main">
          <a:off x="640227" y="248602"/>
          <a:ext cx="385943"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0B6DAA7-1AB8-48AD-820B-15E3A3315B90}" type="TxLink">
            <a:rPr lang="en-US" sz="1000" b="0" i="0" u="none" strike="noStrike">
              <a:solidFill>
                <a:srgbClr val="000000"/>
              </a:solidFill>
              <a:latin typeface="Arial"/>
              <a:cs typeface="Arial"/>
            </a:rPr>
            <a:pPr algn="ctr"/>
            <a:t>83</a:t>
          </a:fld>
          <a:endParaRPr lang="nb-NO" sz="1100"/>
        </a:p>
      </cdr:txBody>
    </cdr:sp>
  </cdr:relSizeAnchor>
  <cdr:relSizeAnchor xmlns:cdr="http://schemas.openxmlformats.org/drawingml/2006/chartDrawing">
    <cdr:from>
      <cdr:x>0.19498</cdr:x>
      <cdr:y>0.02636</cdr:y>
    </cdr:from>
    <cdr:to>
      <cdr:x>0.25779</cdr:x>
      <cdr:y>0.09365</cdr:y>
    </cdr:to>
    <cdr:sp macro="" textlink="'Liq.&amp;funding (2)'!$D$35">
      <cdr:nvSpPr>
        <cdr:cNvPr id="22" name="TekstSylinder 21"/>
        <cdr:cNvSpPr txBox="1"/>
      </cdr:nvSpPr>
      <cdr:spPr>
        <a:xfrm xmlns:a="http://schemas.openxmlformats.org/drawingml/2006/main">
          <a:off x="1197884" y="86330"/>
          <a:ext cx="385881"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44A0CCEC-84EB-44C2-858A-66F90D14B386}" type="TxLink">
            <a:rPr lang="en-US" sz="1000" b="0" i="0" u="none" strike="noStrike">
              <a:solidFill>
                <a:srgbClr val="000000"/>
              </a:solidFill>
              <a:latin typeface="Arial"/>
              <a:cs typeface="Arial"/>
            </a:rPr>
            <a:pPr algn="ctr"/>
            <a:t>90</a:t>
          </a:fld>
          <a:endParaRPr lang="nb-NO" sz="1100"/>
        </a:p>
      </cdr:txBody>
    </cdr:sp>
  </cdr:relSizeAnchor>
  <cdr:relSizeAnchor xmlns:cdr="http://schemas.openxmlformats.org/drawingml/2006/chartDrawing">
    <cdr:from>
      <cdr:x>0.28115</cdr:x>
      <cdr:y>0.07004</cdr:y>
    </cdr:from>
    <cdr:to>
      <cdr:x>0.34397</cdr:x>
      <cdr:y>0.13733</cdr:y>
    </cdr:to>
    <cdr:sp macro="" textlink="'Liq.&amp;funding (2)'!$E$35">
      <cdr:nvSpPr>
        <cdr:cNvPr id="23" name="TekstSylinder 22"/>
        <cdr:cNvSpPr txBox="1"/>
      </cdr:nvSpPr>
      <cdr:spPr>
        <a:xfrm xmlns:a="http://schemas.openxmlformats.org/drawingml/2006/main">
          <a:off x="1727280" y="229373"/>
          <a:ext cx="385943" cy="22037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6C199D7E-1931-4D11-99AF-4BCF7986A98B}" type="TxLink">
            <a:rPr lang="en-US" sz="1000" b="0" i="0" u="none" strike="noStrike">
              <a:solidFill>
                <a:srgbClr val="000000"/>
              </a:solidFill>
              <a:latin typeface="Arial"/>
              <a:cs typeface="Arial"/>
            </a:rPr>
            <a:pPr algn="ctr"/>
            <a:t>84</a:t>
          </a:fld>
          <a:endParaRPr lang="nb-NO" sz="1100"/>
        </a:p>
      </cdr:txBody>
    </cdr:sp>
  </cdr:relSizeAnchor>
  <cdr:relSizeAnchor xmlns:cdr="http://schemas.openxmlformats.org/drawingml/2006/chartDrawing">
    <cdr:from>
      <cdr:x>0.37217</cdr:x>
      <cdr:y>0.18355</cdr:y>
    </cdr:from>
    <cdr:to>
      <cdr:x>0.43499</cdr:x>
      <cdr:y>0.25085</cdr:y>
    </cdr:to>
    <cdr:sp macro="" textlink="'Liq.&amp;funding (2)'!$F$35">
      <cdr:nvSpPr>
        <cdr:cNvPr id="24" name="TekstSylinder 23"/>
        <cdr:cNvSpPr txBox="1"/>
      </cdr:nvSpPr>
      <cdr:spPr>
        <a:xfrm xmlns:a="http://schemas.openxmlformats.org/drawingml/2006/main">
          <a:off x="2288635" y="593454"/>
          <a:ext cx="386305" cy="2175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0146745-56D9-4969-897E-D823C86C641D}" type="TxLink">
            <a:rPr lang="en-US" sz="1000" b="0" i="0" u="none" strike="noStrike">
              <a:solidFill>
                <a:srgbClr val="000000"/>
              </a:solidFill>
              <a:latin typeface="Arial"/>
              <a:cs typeface="Arial"/>
            </a:rPr>
            <a:pPr algn="ctr"/>
            <a:t>68</a:t>
          </a:fld>
          <a:endParaRPr lang="nb-NO" sz="1100"/>
        </a:p>
      </cdr:txBody>
    </cdr:sp>
  </cdr:relSizeAnchor>
  <cdr:relSizeAnchor xmlns:cdr="http://schemas.openxmlformats.org/drawingml/2006/chartDrawing">
    <cdr:from>
      <cdr:x>0.46386</cdr:x>
      <cdr:y>0.36113</cdr:y>
    </cdr:from>
    <cdr:to>
      <cdr:x>0.52668</cdr:x>
      <cdr:y>0.42843</cdr:y>
    </cdr:to>
    <cdr:sp macro="" textlink="'Liq.&amp;funding (2)'!$G$35">
      <cdr:nvSpPr>
        <cdr:cNvPr id="25" name="TekstSylinder 24"/>
        <cdr:cNvSpPr txBox="1"/>
      </cdr:nvSpPr>
      <cdr:spPr>
        <a:xfrm xmlns:a="http://schemas.openxmlformats.org/drawingml/2006/main">
          <a:off x="2849811" y="1182687"/>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0DFF168A-FCD2-4EF4-81F1-164859799410}" type="TxLink">
            <a:rPr lang="en-US" sz="1000" b="0" i="0" u="none" strike="noStrike">
              <a:solidFill>
                <a:srgbClr val="000000"/>
              </a:solidFill>
              <a:latin typeface="Arial"/>
              <a:cs typeface="Arial"/>
            </a:rPr>
            <a:pPr algn="ctr"/>
            <a:t>43</a:t>
          </a:fld>
          <a:endParaRPr lang="nb-NO" sz="1100"/>
        </a:p>
      </cdr:txBody>
    </cdr:sp>
  </cdr:relSizeAnchor>
  <cdr:relSizeAnchor xmlns:cdr="http://schemas.openxmlformats.org/drawingml/2006/chartDrawing">
    <cdr:from>
      <cdr:x>0.55047</cdr:x>
      <cdr:y>0.23483</cdr:y>
    </cdr:from>
    <cdr:to>
      <cdr:x>0.61329</cdr:x>
      <cdr:y>0.30213</cdr:y>
    </cdr:to>
    <cdr:sp macro="" textlink="'Liq.&amp;funding (2)'!$H$35">
      <cdr:nvSpPr>
        <cdr:cNvPr id="26" name="TekstSylinder 25"/>
        <cdr:cNvSpPr txBox="1"/>
      </cdr:nvSpPr>
      <cdr:spPr>
        <a:xfrm xmlns:a="http://schemas.openxmlformats.org/drawingml/2006/main">
          <a:off x="3381897" y="769071"/>
          <a:ext cx="385942"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B8B3008-6B6D-4458-A8F9-27C44A5D15B8}" type="TxLink">
            <a:rPr lang="en-US" sz="1000" b="0" i="0" u="none" strike="noStrike">
              <a:solidFill>
                <a:srgbClr val="000000"/>
              </a:solidFill>
              <a:latin typeface="Arial"/>
              <a:cs typeface="Arial"/>
            </a:rPr>
            <a:pPr algn="ctr"/>
            <a:t>61</a:t>
          </a:fld>
          <a:endParaRPr lang="nb-NO" sz="1100"/>
        </a:p>
      </cdr:txBody>
    </cdr:sp>
  </cdr:relSizeAnchor>
  <cdr:relSizeAnchor xmlns:cdr="http://schemas.openxmlformats.org/drawingml/2006/chartDrawing">
    <cdr:from>
      <cdr:x>0.64124</cdr:x>
      <cdr:y>0.33887</cdr:y>
    </cdr:from>
    <cdr:to>
      <cdr:x>0.70405</cdr:x>
      <cdr:y>0.40616</cdr:y>
    </cdr:to>
    <cdr:sp macro="" textlink="'Liq.&amp;funding (2)'!$I$35">
      <cdr:nvSpPr>
        <cdr:cNvPr id="27" name="TekstSylinder 26"/>
        <cdr:cNvSpPr txBox="1"/>
      </cdr:nvSpPr>
      <cdr:spPr>
        <a:xfrm xmlns:a="http://schemas.openxmlformats.org/drawingml/2006/main">
          <a:off x="3943240" y="1095611"/>
          <a:ext cx="386242" cy="21755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310FF636-A9C4-4F7F-B959-8158533079F8}" type="TxLink">
            <a:rPr lang="en-US" sz="1000" b="0" i="0" u="none" strike="noStrike">
              <a:solidFill>
                <a:srgbClr val="000000"/>
              </a:solidFill>
              <a:latin typeface="Arial"/>
              <a:cs typeface="Arial"/>
            </a:rPr>
            <a:pPr algn="ctr"/>
            <a:t>48</a:t>
          </a:fld>
          <a:endParaRPr lang="nb-NO" sz="1100"/>
        </a:p>
      </cdr:txBody>
    </cdr:sp>
  </cdr:relSizeAnchor>
  <cdr:relSizeAnchor xmlns:cdr="http://schemas.openxmlformats.org/drawingml/2006/chartDrawing">
    <cdr:from>
      <cdr:x>0.73081</cdr:x>
      <cdr:y>0.60741</cdr:y>
    </cdr:from>
    <cdr:to>
      <cdr:x>0.79363</cdr:x>
      <cdr:y>0.67471</cdr:y>
    </cdr:to>
    <cdr:sp macro="" textlink="'Liq.&amp;funding (2)'!$J$35">
      <cdr:nvSpPr>
        <cdr:cNvPr id="28" name="TekstSylinder 27"/>
        <cdr:cNvSpPr txBox="1"/>
      </cdr:nvSpPr>
      <cdr:spPr>
        <a:xfrm xmlns:a="http://schemas.openxmlformats.org/drawingml/2006/main">
          <a:off x="4494023" y="1963839"/>
          <a:ext cx="386305" cy="2175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DE94197A-4B90-4895-ADDB-0F1EA354EE0C}" type="TxLink">
            <a:rPr lang="en-US" sz="1000" b="0" i="0" u="none" strike="noStrike">
              <a:solidFill>
                <a:srgbClr val="000000"/>
              </a:solidFill>
              <a:latin typeface="Arial"/>
              <a:cs typeface="Arial"/>
            </a:rPr>
            <a:pPr algn="ctr"/>
            <a:t>11</a:t>
          </a:fld>
          <a:endParaRPr lang="nb-NO" sz="1100"/>
        </a:p>
      </cdr:txBody>
    </cdr:sp>
  </cdr:relSizeAnchor>
  <cdr:relSizeAnchor xmlns:cdr="http://schemas.openxmlformats.org/drawingml/2006/chartDrawing">
    <cdr:from>
      <cdr:x>0.81944</cdr:x>
      <cdr:y>0.60649</cdr:y>
    </cdr:from>
    <cdr:to>
      <cdr:x>0.88226</cdr:x>
      <cdr:y>0.67379</cdr:y>
    </cdr:to>
    <cdr:sp macro="" textlink="'Liq.&amp;funding (2)'!$K$35">
      <cdr:nvSpPr>
        <cdr:cNvPr id="29" name="TekstSylinder 28"/>
        <cdr:cNvSpPr txBox="1"/>
      </cdr:nvSpPr>
      <cdr:spPr>
        <a:xfrm xmlns:a="http://schemas.openxmlformats.org/drawingml/2006/main">
          <a:off x="5034332" y="1986234"/>
          <a:ext cx="385943"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CE09FA11-E9E1-4654-A0A5-54A0FD9D8F36}" type="TxLink">
            <a:rPr lang="en-US" sz="1000" b="0" i="0" u="none" strike="noStrike">
              <a:solidFill>
                <a:srgbClr val="000000"/>
              </a:solidFill>
              <a:latin typeface="Arial"/>
              <a:cs typeface="Arial"/>
            </a:rPr>
            <a:pPr algn="ctr"/>
            <a:t>11</a:t>
          </a:fld>
          <a:endParaRPr lang="nb-NO" sz="1100"/>
        </a:p>
      </cdr:txBody>
    </cdr:sp>
  </cdr:relSizeAnchor>
  <cdr:relSizeAnchor xmlns:cdr="http://schemas.openxmlformats.org/drawingml/2006/chartDrawing">
    <cdr:from>
      <cdr:x>0.91013</cdr:x>
      <cdr:y>0.45291</cdr:y>
    </cdr:from>
    <cdr:to>
      <cdr:x>0.97296</cdr:x>
      <cdr:y>0.52021</cdr:y>
    </cdr:to>
    <cdr:sp macro="" textlink="'Liq.&amp;funding (2)'!$L$35">
      <cdr:nvSpPr>
        <cdr:cNvPr id="30" name="TekstSylinder 29"/>
        <cdr:cNvSpPr txBox="1"/>
      </cdr:nvSpPr>
      <cdr:spPr>
        <a:xfrm xmlns:a="http://schemas.openxmlformats.org/drawingml/2006/main">
          <a:off x="5591497" y="1483269"/>
          <a:ext cx="386004" cy="22040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540C5574-D4F2-432C-A4FA-86F029A363FD}" type="TxLink">
            <a:rPr lang="en-US" sz="1000" b="0" i="0" u="none" strike="noStrike">
              <a:solidFill>
                <a:srgbClr val="000000"/>
              </a:solidFill>
              <a:latin typeface="Arial"/>
              <a:cs typeface="Arial"/>
            </a:rPr>
            <a:pPr algn="ctr"/>
            <a:t>32</a:t>
          </a:fld>
          <a:endParaRPr lang="nb-NO" sz="1100"/>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15875</xdr:colOff>
      <xdr:row>84</xdr:row>
      <xdr:rowOff>23812</xdr:rowOff>
    </xdr:from>
    <xdr:to>
      <xdr:col>9</xdr:col>
      <xdr:colOff>357375</xdr:colOff>
      <xdr:row>108</xdr:row>
      <xdr:rowOff>60404</xdr:rowOff>
    </xdr:to>
    <xdr:pic>
      <xdr:nvPicPr>
        <xdr:cNvPr id="3" name="Bilde 2"/>
        <xdr:cNvPicPr>
          <a:picLocks noChangeAspect="1"/>
        </xdr:cNvPicPr>
      </xdr:nvPicPr>
      <xdr:blipFill>
        <a:blip xmlns:r="http://schemas.openxmlformats.org/officeDocument/2006/relationships" r:embed="rId1"/>
        <a:stretch>
          <a:fillRect/>
        </a:stretch>
      </xdr:blipFill>
      <xdr:spPr>
        <a:xfrm>
          <a:off x="15875" y="13922375"/>
          <a:ext cx="6120000" cy="373546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130</xdr:row>
      <xdr:rowOff>9073</xdr:rowOff>
    </xdr:from>
    <xdr:to>
      <xdr:col>9</xdr:col>
      <xdr:colOff>68386</xdr:colOff>
      <xdr:row>149</xdr:row>
      <xdr:rowOff>1</xdr:rowOff>
    </xdr:to>
    <xdr:graphicFrame macro="">
      <xdr:nvGraphicFramePr>
        <xdr:cNvPr id="2" name="Diagra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38</xdr:row>
      <xdr:rowOff>50819</xdr:rowOff>
    </xdr:from>
    <xdr:to>
      <xdr:col>9</xdr:col>
      <xdr:colOff>308291</xdr:colOff>
      <xdr:row>50</xdr:row>
      <xdr:rowOff>66528</xdr:rowOff>
    </xdr:to>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12</xdr:col>
      <xdr:colOff>666750</xdr:colOff>
      <xdr:row>44</xdr:row>
      <xdr:rowOff>257175</xdr:rowOff>
    </xdr:from>
    <xdr:ext cx="184731" cy="264560"/>
    <xdr:sp macro="" textlink="">
      <xdr:nvSpPr>
        <xdr:cNvPr id="6" name="TekstSylinder 5"/>
        <xdr:cNvSpPr txBox="1"/>
      </xdr:nvSpPr>
      <xdr:spPr>
        <a:xfrm>
          <a:off x="7734300" y="82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oneCellAnchor>
    <xdr:from>
      <xdr:col>0</xdr:col>
      <xdr:colOff>12700</xdr:colOff>
      <xdr:row>54</xdr:row>
      <xdr:rowOff>38100</xdr:rowOff>
    </xdr:from>
    <xdr:ext cx="6120000" cy="2880000"/>
    <xdr:graphicFrame macro="">
      <xdr:nvGraphicFramePr>
        <xdr:cNvPr id="7" name="Diagram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wsDr>
</file>

<file path=xl/drawings/drawing13.xml><?xml version="1.0" encoding="utf-8"?>
<c:userShapes xmlns:c="http://schemas.openxmlformats.org/drawingml/2006/chart">
  <cdr:relSizeAnchor xmlns:cdr="http://schemas.openxmlformats.org/drawingml/2006/chartDrawing">
    <cdr:from>
      <cdr:x>0.05269</cdr:x>
      <cdr:y>0.02338</cdr:y>
    </cdr:from>
    <cdr:to>
      <cdr:x>0.20479</cdr:x>
      <cdr:y>0.07363</cdr:y>
    </cdr:to>
    <cdr:sp macro="" textlink="">
      <cdr:nvSpPr>
        <cdr:cNvPr id="2" name="TekstSylinder 1"/>
        <cdr:cNvSpPr txBox="1"/>
      </cdr:nvSpPr>
      <cdr:spPr>
        <a:xfrm xmlns:a="http://schemas.openxmlformats.org/drawingml/2006/main">
          <a:off x="322386" y="78399"/>
          <a:ext cx="930519" cy="1685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Per cent</a:t>
          </a:r>
        </a:p>
      </cdr:txBody>
    </cdr:sp>
  </cdr:relSizeAnchor>
  <cdr:relSizeAnchor xmlns:cdr="http://schemas.openxmlformats.org/drawingml/2006/chartDrawing">
    <cdr:from>
      <cdr:x>0.7497</cdr:x>
      <cdr:y>0.93227</cdr:y>
    </cdr:from>
    <cdr:to>
      <cdr:x>0.98675</cdr:x>
      <cdr:y>0.98522</cdr:y>
    </cdr:to>
    <cdr:sp macro="" textlink="">
      <cdr:nvSpPr>
        <cdr:cNvPr id="3" name="TekstSylinder 1"/>
        <cdr:cNvSpPr txBox="1"/>
      </cdr:nvSpPr>
      <cdr:spPr>
        <a:xfrm xmlns:a="http://schemas.openxmlformats.org/drawingml/2006/main">
          <a:off x="4586655" y="3126399"/>
          <a:ext cx="1450241" cy="1775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nb-NO" sz="800" i="1">
              <a:latin typeface="Arial" panose="020B0604020202020204" pitchFamily="34" charset="0"/>
              <a:cs typeface="Arial" panose="020B0604020202020204" pitchFamily="34" charset="0"/>
            </a:rPr>
            <a:t>Collateral categories</a:t>
          </a:r>
        </a:p>
      </cdr:txBody>
    </cdr:sp>
  </cdr:relSizeAnchor>
</c:userShapes>
</file>

<file path=xl/drawings/drawing14.xml><?xml version="1.0" encoding="utf-8"?>
<c:userShapes xmlns:c="http://schemas.openxmlformats.org/drawingml/2006/chart">
  <cdr:relSizeAnchor xmlns:cdr="http://schemas.openxmlformats.org/drawingml/2006/chartDrawing">
    <cdr:from>
      <cdr:x>0.74937</cdr:x>
      <cdr:y>0.84878</cdr:y>
    </cdr:from>
    <cdr:to>
      <cdr:x>0.95017</cdr:x>
      <cdr:y>0.95935</cdr:y>
    </cdr:to>
    <cdr:sp macro="" textlink="">
      <cdr:nvSpPr>
        <cdr:cNvPr id="5" name="TekstSylinder 4"/>
        <cdr:cNvSpPr txBox="1"/>
      </cdr:nvSpPr>
      <cdr:spPr>
        <a:xfrm xmlns:a="http://schemas.openxmlformats.org/drawingml/2006/main">
          <a:off x="4591566" y="2835618"/>
          <a:ext cx="1230342" cy="369382"/>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0.05247</cdr:x>
      <cdr:y>0.02622</cdr:y>
    </cdr:from>
    <cdr:to>
      <cdr:x>0.45407</cdr:x>
      <cdr:y>0.08292</cdr:y>
    </cdr:to>
    <cdr:sp macro="" textlink="">
      <cdr:nvSpPr>
        <cdr:cNvPr id="6" name="TekstSylinder 5"/>
        <cdr:cNvSpPr txBox="1"/>
      </cdr:nvSpPr>
      <cdr:spPr>
        <a:xfrm xmlns:a="http://schemas.openxmlformats.org/drawingml/2006/main">
          <a:off x="321520"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0.0686</cdr:x>
      <cdr:y>0.85138</cdr:y>
    </cdr:from>
    <cdr:to>
      <cdr:x>0.2694</cdr:x>
      <cdr:y>0.9438</cdr:y>
    </cdr:to>
    <cdr:sp macro="" textlink="">
      <cdr:nvSpPr>
        <cdr:cNvPr id="7" name="TekstSylinder 6"/>
        <cdr:cNvSpPr txBox="1"/>
      </cdr:nvSpPr>
      <cdr:spPr>
        <a:xfrm xmlns:a="http://schemas.openxmlformats.org/drawingml/2006/main">
          <a:off x="420299" y="2844277"/>
          <a:ext cx="1230341" cy="30876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0.29392</cdr:x>
      <cdr:y>0.85138</cdr:y>
    </cdr:from>
    <cdr:to>
      <cdr:x>0.49472</cdr:x>
      <cdr:y>0.94121</cdr:y>
    </cdr:to>
    <cdr:sp macro="" textlink="">
      <cdr:nvSpPr>
        <cdr:cNvPr id="8" name="TekstSylinder 7"/>
        <cdr:cNvSpPr txBox="1"/>
      </cdr:nvSpPr>
      <cdr:spPr>
        <a:xfrm xmlns:a="http://schemas.openxmlformats.org/drawingml/2006/main">
          <a:off x="1800935" y="2844276"/>
          <a:ext cx="1230341" cy="300109"/>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0.92825</cdr:y>
    </cdr:to>
    <cdr:sp macro="" textlink="">
      <cdr:nvSpPr>
        <cdr:cNvPr id="9" name="TekstSylinder 8"/>
        <cdr:cNvSpPr txBox="1"/>
      </cdr:nvSpPr>
      <cdr:spPr>
        <a:xfrm xmlns:a="http://schemas.openxmlformats.org/drawingml/2006/main">
          <a:off x="3152736" y="2835617"/>
          <a:ext cx="1230342" cy="265473"/>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5.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0.15853</cdr:x>
      <cdr:y>0.49286</cdr:y>
    </cdr:from>
    <cdr:to>
      <cdr:x>0.3131</cdr:x>
      <cdr:y>0.58429</cdr:y>
    </cdr:to>
    <cdr:sp macro="" textlink="'EAD (1)'!$C$434">
      <cdr:nvSpPr>
        <cdr:cNvPr id="3" name="TekstSylinder 2"/>
        <cdr:cNvSpPr txBox="1"/>
      </cdr:nvSpPr>
      <cdr:spPr>
        <a:xfrm xmlns:a="http://schemas.openxmlformats.org/drawingml/2006/main">
          <a:off x="970222" y="1419435"/>
          <a:ext cx="945934" cy="26332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100" b="1" i="0" u="none" strike="noStrike">
              <a:solidFill>
                <a:schemeClr val="bg1"/>
              </a:solidFill>
              <a:latin typeface="Arial"/>
              <a:cs typeface="Arial"/>
            </a:rPr>
            <a:pPr algn="ctr"/>
            <a:t>44%</a:t>
          </a:fld>
          <a:endParaRPr lang="nb-NO" sz="1100" b="1">
            <a:solidFill>
              <a:schemeClr val="bg1"/>
            </a:solidFill>
          </a:endParaRPr>
        </a:p>
      </cdr:txBody>
    </cdr:sp>
  </cdr:relSizeAnchor>
  <cdr:relSizeAnchor xmlns:cdr="http://schemas.openxmlformats.org/drawingml/2006/chartDrawing">
    <cdr:from>
      <cdr:x>0.16943</cdr:x>
      <cdr:y>0.35616</cdr:y>
    </cdr:from>
    <cdr:to>
      <cdr:x>0.31569</cdr:x>
      <cdr:y>0.51263</cdr:y>
    </cdr:to>
    <cdr:sp macro="" textlink="">
      <cdr:nvSpPr>
        <cdr:cNvPr id="4" name="TekstSylinder 3"/>
        <cdr:cNvSpPr txBox="1"/>
      </cdr:nvSpPr>
      <cdr:spPr>
        <a:xfrm xmlns:a="http://schemas.openxmlformats.org/drawingml/2006/main">
          <a:off x="1036892" y="1025754"/>
          <a:ext cx="895145" cy="4506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0.07748</cdr:x>
      <cdr:y>0.64551</cdr:y>
    </cdr:from>
    <cdr:to>
      <cdr:x>0.23205</cdr:x>
      <cdr:y>0.73695</cdr:y>
    </cdr:to>
    <cdr:sp macro="" textlink="'EAD (1)'!$C$435">
      <cdr:nvSpPr>
        <cdr:cNvPr id="5" name="TekstSylinder 4"/>
        <cdr:cNvSpPr txBox="1"/>
      </cdr:nvSpPr>
      <cdr:spPr>
        <a:xfrm xmlns:a="http://schemas.openxmlformats.org/drawingml/2006/main">
          <a:off x="474158" y="1859070"/>
          <a:ext cx="94596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000" b="0" i="0" u="none" strike="noStrike">
              <a:solidFill>
                <a:schemeClr val="accent2"/>
              </a:solidFill>
              <a:latin typeface="Arial"/>
              <a:cs typeface="Arial"/>
            </a:rPr>
            <a:pPr algn="ctr"/>
            <a:t>13%</a:t>
          </a:fld>
          <a:endParaRPr lang="nb-NO" sz="1000" b="0">
            <a:solidFill>
              <a:schemeClr val="accent2"/>
            </a:solidFill>
          </a:endParaRPr>
        </a:p>
      </cdr:txBody>
    </cdr:sp>
  </cdr:relSizeAnchor>
  <cdr:relSizeAnchor xmlns:cdr="http://schemas.openxmlformats.org/drawingml/2006/chartDrawing">
    <cdr:from>
      <cdr:x>0.04036</cdr:x>
      <cdr:y>0.37895</cdr:y>
    </cdr:from>
    <cdr:to>
      <cdr:x>0.19492</cdr:x>
      <cdr:y>0.47039</cdr:y>
    </cdr:to>
    <cdr:sp macro="" textlink="'EAD (1)'!$C$436">
      <cdr:nvSpPr>
        <cdr:cNvPr id="6" name="TekstSylinder 5"/>
        <cdr:cNvSpPr txBox="1"/>
      </cdr:nvSpPr>
      <cdr:spPr>
        <a:xfrm xmlns:a="http://schemas.openxmlformats.org/drawingml/2006/main">
          <a:off x="247032" y="1091369"/>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000" b="0" i="0" u="none" strike="noStrike">
              <a:solidFill>
                <a:schemeClr val="accent2"/>
              </a:solidFill>
              <a:latin typeface="Arial"/>
              <a:cs typeface="Arial"/>
            </a:rPr>
            <a:pPr algn="ctr"/>
            <a:t>43%</a:t>
          </a:fld>
          <a:endParaRPr lang="nb-NO" sz="1000" b="0">
            <a:solidFill>
              <a:schemeClr val="accent2"/>
            </a:solidFill>
          </a:endParaRPr>
        </a:p>
      </cdr:txBody>
    </cdr:sp>
  </cdr:relSizeAnchor>
  <cdr:relSizeAnchor xmlns:cdr="http://schemas.openxmlformats.org/drawingml/2006/chartDrawing">
    <cdr:from>
      <cdr:x>0.06563</cdr:x>
      <cdr:y>0.32682</cdr:y>
    </cdr:from>
    <cdr:to>
      <cdr:x>0.17041</cdr:x>
      <cdr:y>0.40893</cdr:y>
    </cdr:to>
    <cdr:sp macro="" textlink="">
      <cdr:nvSpPr>
        <cdr:cNvPr id="7" name="TekstSylinder 6"/>
        <cdr:cNvSpPr txBox="1"/>
      </cdr:nvSpPr>
      <cdr:spPr>
        <a:xfrm xmlns:a="http://schemas.openxmlformats.org/drawingml/2006/main">
          <a:off x="401625" y="941240"/>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0.098</cdr:x>
      <cdr:y>0.58904</cdr:y>
    </cdr:from>
    <cdr:to>
      <cdr:x>0.20278</cdr:x>
      <cdr:y>0.67114</cdr:y>
    </cdr:to>
    <cdr:sp macro="" textlink="">
      <cdr:nvSpPr>
        <cdr:cNvPr id="8" name="TekstSylinder 7"/>
        <cdr:cNvSpPr txBox="1"/>
      </cdr:nvSpPr>
      <cdr:spPr>
        <a:xfrm xmlns:a="http://schemas.openxmlformats.org/drawingml/2006/main">
          <a:off x="599749" y="1696422"/>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userShapes>
</file>

<file path=xl/drawings/drawing16.xml><?xml version="1.0" encoding="utf-8"?>
<xdr:wsDr xmlns:xdr="http://schemas.openxmlformats.org/drawingml/2006/spreadsheetDrawing" xmlns:a="http://schemas.openxmlformats.org/drawingml/2006/main">
  <xdr:twoCellAnchor editAs="oneCell">
    <xdr:from>
      <xdr:col>0</xdr:col>
      <xdr:colOff>8040</xdr:colOff>
      <xdr:row>36</xdr:row>
      <xdr:rowOff>45768</xdr:rowOff>
    </xdr:from>
    <xdr:to>
      <xdr:col>9</xdr:col>
      <xdr:colOff>316331</xdr:colOff>
      <xdr:row>48</xdr:row>
      <xdr:rowOff>61477</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14654</xdr:colOff>
      <xdr:row>52</xdr:row>
      <xdr:rowOff>80596</xdr:rowOff>
    </xdr:from>
    <xdr:ext cx="6120000" cy="2880000"/>
    <xdr:graphicFrame macro="">
      <xdr:nvGraphicFramePr>
        <xdr:cNvPr id="4" name="Diagram 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drawings/drawing17.xml><?xml version="1.0" encoding="utf-8"?>
<c:userShapes xmlns:c="http://schemas.openxmlformats.org/drawingml/2006/chart">
  <cdr:relSizeAnchor xmlns:cdr="http://schemas.openxmlformats.org/drawingml/2006/chartDrawing">
    <cdr:from>
      <cdr:x>0.75079</cdr:x>
      <cdr:y>0.84878</cdr:y>
    </cdr:from>
    <cdr:to>
      <cdr:x>0.95159</cdr:x>
      <cdr:y>0.97123</cdr:y>
    </cdr:to>
    <cdr:sp macro="" textlink="">
      <cdr:nvSpPr>
        <cdr:cNvPr id="5" name="TekstSylinder 4"/>
        <cdr:cNvSpPr txBox="1"/>
      </cdr:nvSpPr>
      <cdr:spPr>
        <a:xfrm xmlns:a="http://schemas.openxmlformats.org/drawingml/2006/main">
          <a:off x="4600224" y="2835618"/>
          <a:ext cx="1230342" cy="409070"/>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0.05106</cdr:x>
      <cdr:y>0.02622</cdr:y>
    </cdr:from>
    <cdr:to>
      <cdr:x>0.45266</cdr:x>
      <cdr:y>0.08292</cdr:y>
    </cdr:to>
    <cdr:sp macro="" textlink="">
      <cdr:nvSpPr>
        <cdr:cNvPr id="6" name="TekstSylinder 5"/>
        <cdr:cNvSpPr txBox="1"/>
      </cdr:nvSpPr>
      <cdr:spPr>
        <a:xfrm xmlns:a="http://schemas.openxmlformats.org/drawingml/2006/main">
          <a:off x="312861"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0.06294</cdr:x>
      <cdr:y>0.84878</cdr:y>
    </cdr:from>
    <cdr:to>
      <cdr:x>0.26374</cdr:x>
      <cdr:y>0.97085</cdr:y>
    </cdr:to>
    <cdr:sp macro="" textlink="">
      <cdr:nvSpPr>
        <cdr:cNvPr id="7" name="TekstSylinder 6"/>
        <cdr:cNvSpPr txBox="1"/>
      </cdr:nvSpPr>
      <cdr:spPr>
        <a:xfrm xmlns:a="http://schemas.openxmlformats.org/drawingml/2006/main">
          <a:off x="385662"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0.28827</cdr:x>
      <cdr:y>0.84878</cdr:y>
    </cdr:from>
    <cdr:to>
      <cdr:x>0.48907</cdr:x>
      <cdr:y>0.97085</cdr:y>
    </cdr:to>
    <cdr:sp macro="" textlink="">
      <cdr:nvSpPr>
        <cdr:cNvPr id="8" name="TekstSylinder 7"/>
        <cdr:cNvSpPr txBox="1"/>
      </cdr:nvSpPr>
      <cdr:spPr>
        <a:xfrm xmlns:a="http://schemas.openxmlformats.org/drawingml/2006/main">
          <a:off x="1766299" y="2835617"/>
          <a:ext cx="1230341"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0.51455</cdr:x>
      <cdr:y>0.84878</cdr:y>
    </cdr:from>
    <cdr:to>
      <cdr:x>0.71535</cdr:x>
      <cdr:y>0.97085</cdr:y>
    </cdr:to>
    <cdr:sp macro="" textlink="">
      <cdr:nvSpPr>
        <cdr:cNvPr id="9" name="TekstSylinder 8"/>
        <cdr:cNvSpPr txBox="1"/>
      </cdr:nvSpPr>
      <cdr:spPr>
        <a:xfrm xmlns:a="http://schemas.openxmlformats.org/drawingml/2006/main">
          <a:off x="3152735" y="2835617"/>
          <a:ext cx="1230342" cy="40778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18.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0.0767</cdr:x>
      <cdr:y>0.37238</cdr:y>
    </cdr:from>
    <cdr:to>
      <cdr:x>0.23127</cdr:x>
      <cdr:y>0.46381</cdr:y>
    </cdr:to>
    <cdr:sp macro="" textlink="'EAD (1)'!$C$434">
      <cdr:nvSpPr>
        <cdr:cNvPr id="3" name="TekstSylinder 2"/>
        <cdr:cNvSpPr txBox="1"/>
      </cdr:nvSpPr>
      <cdr:spPr>
        <a:xfrm xmlns:a="http://schemas.openxmlformats.org/drawingml/2006/main">
          <a:off x="469429" y="1072465"/>
          <a:ext cx="945968" cy="26331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000" b="0" i="0" u="none" strike="noStrike">
              <a:solidFill>
                <a:schemeClr val="accent2"/>
              </a:solidFill>
              <a:latin typeface="Arial"/>
              <a:cs typeface="Arial"/>
            </a:rPr>
            <a:pPr algn="ctr"/>
            <a:t>44%</a:t>
          </a:fld>
          <a:endParaRPr lang="nb-NO" sz="1000" b="0">
            <a:solidFill>
              <a:schemeClr val="accent2"/>
            </a:solidFill>
          </a:endParaRPr>
        </a:p>
      </cdr:txBody>
    </cdr:sp>
  </cdr:relSizeAnchor>
  <cdr:relSizeAnchor xmlns:cdr="http://schemas.openxmlformats.org/drawingml/2006/chartDrawing">
    <cdr:from>
      <cdr:x>0.07716</cdr:x>
      <cdr:y>0.25458</cdr:y>
    </cdr:from>
    <cdr:to>
      <cdr:x>0.22342</cdr:x>
      <cdr:y>0.41105</cdr:y>
    </cdr:to>
    <cdr:sp macro="" textlink="">
      <cdr:nvSpPr>
        <cdr:cNvPr id="4" name="TekstSylinder 3"/>
        <cdr:cNvSpPr txBox="1"/>
      </cdr:nvSpPr>
      <cdr:spPr>
        <a:xfrm xmlns:a="http://schemas.openxmlformats.org/drawingml/2006/main">
          <a:off x="472214" y="733187"/>
          <a:ext cx="895111" cy="4506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0.1942</cdr:x>
      <cdr:y>0.4518</cdr:y>
    </cdr:from>
    <cdr:to>
      <cdr:x>0.34877</cdr:x>
      <cdr:y>0.54324</cdr:y>
    </cdr:to>
    <cdr:sp macro="" textlink="'EAD (1)'!$C$435">
      <cdr:nvSpPr>
        <cdr:cNvPr id="5" name="TekstSylinder 4"/>
        <cdr:cNvSpPr txBox="1"/>
      </cdr:nvSpPr>
      <cdr:spPr>
        <a:xfrm xmlns:a="http://schemas.openxmlformats.org/drawingml/2006/main">
          <a:off x="1188527" y="1301184"/>
          <a:ext cx="94596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100" b="1" i="0" u="none" strike="noStrike">
              <a:solidFill>
                <a:schemeClr val="bg1"/>
              </a:solidFill>
              <a:latin typeface="Arial"/>
              <a:cs typeface="Arial"/>
            </a:rPr>
            <a:pPr algn="ctr"/>
            <a:t>13%</a:t>
          </a:fld>
          <a:endParaRPr lang="nb-NO" sz="1100" b="1">
            <a:solidFill>
              <a:schemeClr val="bg1"/>
            </a:solidFill>
          </a:endParaRPr>
        </a:p>
      </cdr:txBody>
    </cdr:sp>
  </cdr:relSizeAnchor>
  <cdr:relSizeAnchor xmlns:cdr="http://schemas.openxmlformats.org/drawingml/2006/chartDrawing">
    <cdr:from>
      <cdr:x>0.07705</cdr:x>
      <cdr:y>0.61518</cdr:y>
    </cdr:from>
    <cdr:to>
      <cdr:x>0.23161</cdr:x>
      <cdr:y>0.70662</cdr:y>
    </cdr:to>
    <cdr:sp macro="" textlink="'EAD (1)'!$C$436">
      <cdr:nvSpPr>
        <cdr:cNvPr id="6" name="TekstSylinder 5"/>
        <cdr:cNvSpPr txBox="1"/>
      </cdr:nvSpPr>
      <cdr:spPr>
        <a:xfrm xmlns:a="http://schemas.openxmlformats.org/drawingml/2006/main">
          <a:off x="471540" y="1771713"/>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000" b="0" i="0" u="none" strike="noStrike">
              <a:solidFill>
                <a:schemeClr val="accent2"/>
              </a:solidFill>
              <a:latin typeface="Arial"/>
              <a:cs typeface="Arial"/>
            </a:rPr>
            <a:pPr algn="ctr"/>
            <a:t>43%</a:t>
          </a:fld>
          <a:endParaRPr lang="nb-NO" sz="1000" b="0">
            <a:solidFill>
              <a:schemeClr val="accent2"/>
            </a:solidFill>
          </a:endParaRPr>
        </a:p>
      </cdr:txBody>
    </cdr:sp>
  </cdr:relSizeAnchor>
  <cdr:relSizeAnchor xmlns:cdr="http://schemas.openxmlformats.org/drawingml/2006/chartDrawing">
    <cdr:from>
      <cdr:x>0.09676</cdr:x>
      <cdr:y>0.54651</cdr:y>
    </cdr:from>
    <cdr:to>
      <cdr:x>0.20154</cdr:x>
      <cdr:y>0.62862</cdr:y>
    </cdr:to>
    <cdr:sp macro="" textlink="">
      <cdr:nvSpPr>
        <cdr:cNvPr id="7" name="TekstSylinder 6"/>
        <cdr:cNvSpPr txBox="1"/>
      </cdr:nvSpPr>
      <cdr:spPr>
        <a:xfrm xmlns:a="http://schemas.openxmlformats.org/drawingml/2006/main">
          <a:off x="592144" y="1573959"/>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0.21472</cdr:x>
      <cdr:y>0.40004</cdr:y>
    </cdr:from>
    <cdr:to>
      <cdr:x>0.3195</cdr:x>
      <cdr:y>0.48214</cdr:y>
    </cdr:to>
    <cdr:sp macro="" textlink="">
      <cdr:nvSpPr>
        <cdr:cNvPr id="8" name="TekstSylinder 7"/>
        <cdr:cNvSpPr txBox="1"/>
      </cdr:nvSpPr>
      <cdr:spPr>
        <a:xfrm xmlns:a="http://schemas.openxmlformats.org/drawingml/2006/main">
          <a:off x="1314098" y="1152129"/>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SME</a:t>
          </a:r>
        </a:p>
      </cdr:txBody>
    </cdr:sp>
  </cdr:relSizeAnchor>
</c:userShapes>
</file>

<file path=xl/drawings/drawing19.xml><?xml version="1.0" encoding="utf-8"?>
<xdr:wsDr xmlns:xdr="http://schemas.openxmlformats.org/drawingml/2006/spreadsheetDrawing" xmlns:a="http://schemas.openxmlformats.org/drawingml/2006/main">
  <xdr:twoCellAnchor editAs="oneCell">
    <xdr:from>
      <xdr:col>0</xdr:col>
      <xdr:colOff>0</xdr:colOff>
      <xdr:row>38</xdr:row>
      <xdr:rowOff>48707</xdr:rowOff>
    </xdr:from>
    <xdr:to>
      <xdr:col>9</xdr:col>
      <xdr:colOff>192334</xdr:colOff>
      <xdr:row>50</xdr:row>
      <xdr:rowOff>64417</xdr:rowOff>
    </xdr:to>
    <xdr:graphicFrame macro="">
      <xdr:nvGraphicFramePr>
        <xdr:cNvPr id="5" name="Diagram 4"/>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138</xdr:row>
      <xdr:rowOff>0</xdr:rowOff>
    </xdr:from>
    <xdr:to>
      <xdr:col>1</xdr:col>
      <xdr:colOff>410509</xdr:colOff>
      <xdr:row>155</xdr:row>
      <xdr:rowOff>139732</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432287</xdr:colOff>
      <xdr:row>138</xdr:row>
      <xdr:rowOff>0</xdr:rowOff>
    </xdr:from>
    <xdr:to>
      <xdr:col>9</xdr:col>
      <xdr:colOff>286267</xdr:colOff>
      <xdr:row>155</xdr:row>
      <xdr:rowOff>139732</xdr:rowOff>
    </xdr:to>
    <xdr:graphicFrame macro="">
      <xdr:nvGraphicFramePr>
        <xdr:cNvPr id="9" name="Diagram 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161</xdr:row>
      <xdr:rowOff>0</xdr:rowOff>
    </xdr:from>
    <xdr:to>
      <xdr:col>1</xdr:col>
      <xdr:colOff>423070</xdr:colOff>
      <xdr:row>179</xdr:row>
      <xdr:rowOff>28778</xdr:rowOff>
    </xdr:to>
    <xdr:graphicFrame macro="">
      <xdr:nvGraphicFramePr>
        <xdr:cNvPr id="18" name="Diagram 1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3</xdr:col>
      <xdr:colOff>0</xdr:colOff>
      <xdr:row>161</xdr:row>
      <xdr:rowOff>0</xdr:rowOff>
    </xdr:from>
    <xdr:to>
      <xdr:col>9</xdr:col>
      <xdr:colOff>303016</xdr:colOff>
      <xdr:row>178</xdr:row>
      <xdr:rowOff>144964</xdr:rowOff>
    </xdr:to>
    <xdr:graphicFrame macro="">
      <xdr:nvGraphicFramePr>
        <xdr:cNvPr id="19" name="Diagram 1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184</xdr:row>
      <xdr:rowOff>0</xdr:rowOff>
    </xdr:from>
    <xdr:to>
      <xdr:col>1</xdr:col>
      <xdr:colOff>396902</xdr:colOff>
      <xdr:row>202</xdr:row>
      <xdr:rowOff>21813</xdr:rowOff>
    </xdr:to>
    <xdr:graphicFrame macro="">
      <xdr:nvGraphicFramePr>
        <xdr:cNvPr id="20" name="Diagram 1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3</xdr:col>
      <xdr:colOff>0</xdr:colOff>
      <xdr:row>184</xdr:row>
      <xdr:rowOff>0</xdr:rowOff>
    </xdr:from>
    <xdr:to>
      <xdr:col>9</xdr:col>
      <xdr:colOff>272662</xdr:colOff>
      <xdr:row>202</xdr:row>
      <xdr:rowOff>13079</xdr:rowOff>
    </xdr:to>
    <xdr:graphicFrame macro="">
      <xdr:nvGraphicFramePr>
        <xdr:cNvPr id="21" name="Diagram 2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207</xdr:row>
      <xdr:rowOff>0</xdr:rowOff>
    </xdr:from>
    <xdr:to>
      <xdr:col>1</xdr:col>
      <xdr:colOff>427256</xdr:colOff>
      <xdr:row>225</xdr:row>
      <xdr:rowOff>22500</xdr:rowOff>
    </xdr:to>
    <xdr:graphicFrame macro="">
      <xdr:nvGraphicFramePr>
        <xdr:cNvPr id="22" name="Diagram 2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3</xdr:col>
      <xdr:colOff>0</xdr:colOff>
      <xdr:row>207</xdr:row>
      <xdr:rowOff>0</xdr:rowOff>
    </xdr:from>
    <xdr:to>
      <xdr:col>9</xdr:col>
      <xdr:colOff>303016</xdr:colOff>
      <xdr:row>225</xdr:row>
      <xdr:rowOff>13078</xdr:rowOff>
    </xdr:to>
    <xdr:graphicFrame macro="">
      <xdr:nvGraphicFramePr>
        <xdr:cNvPr id="23" name="Diagram 2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231</xdr:row>
      <xdr:rowOff>0</xdr:rowOff>
    </xdr:from>
    <xdr:to>
      <xdr:col>1</xdr:col>
      <xdr:colOff>410304</xdr:colOff>
      <xdr:row>241</xdr:row>
      <xdr:rowOff>22500</xdr:rowOff>
    </xdr:to>
    <xdr:graphicFrame macro="">
      <xdr:nvGraphicFramePr>
        <xdr:cNvPr id="24" name="Diagram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2</xdr:col>
      <xdr:colOff>428625</xdr:colOff>
      <xdr:row>230</xdr:row>
      <xdr:rowOff>285749</xdr:rowOff>
    </xdr:from>
    <xdr:to>
      <xdr:col>9</xdr:col>
      <xdr:colOff>307703</xdr:colOff>
      <xdr:row>241</xdr:row>
      <xdr:rowOff>22499</xdr:rowOff>
    </xdr:to>
    <xdr:graphicFrame macro="">
      <xdr:nvGraphicFramePr>
        <xdr:cNvPr id="25" name="Diagram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0</xdr:colOff>
      <xdr:row>243</xdr:row>
      <xdr:rowOff>0</xdr:rowOff>
    </xdr:from>
    <xdr:to>
      <xdr:col>1</xdr:col>
      <xdr:colOff>410304</xdr:colOff>
      <xdr:row>253</xdr:row>
      <xdr:rowOff>22500</xdr:rowOff>
    </xdr:to>
    <xdr:graphicFrame macro="">
      <xdr:nvGraphicFramePr>
        <xdr:cNvPr id="26" name="Diagram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428625</xdr:colOff>
      <xdr:row>243</xdr:row>
      <xdr:rowOff>0</xdr:rowOff>
    </xdr:from>
    <xdr:to>
      <xdr:col>9</xdr:col>
      <xdr:colOff>308250</xdr:colOff>
      <xdr:row>253</xdr:row>
      <xdr:rowOff>22500</xdr:rowOff>
    </xdr:to>
    <xdr:graphicFrame macro="">
      <xdr:nvGraphicFramePr>
        <xdr:cNvPr id="27" name="Diagram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9525</xdr:colOff>
      <xdr:row>54</xdr:row>
      <xdr:rowOff>47625</xdr:rowOff>
    </xdr:from>
    <xdr:ext cx="6120000" cy="2880000"/>
    <xdr:graphicFrame macro="">
      <xdr:nvGraphicFramePr>
        <xdr:cNvPr id="16" name="Diagram 15"/>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oneCellAnchor>
  <xdr:oneCellAnchor>
    <xdr:from>
      <xdr:col>0</xdr:col>
      <xdr:colOff>0</xdr:colOff>
      <xdr:row>259</xdr:row>
      <xdr:rowOff>0</xdr:rowOff>
    </xdr:from>
    <xdr:ext cx="2880000" cy="2880000"/>
    <xdr:graphicFrame macro="">
      <xdr:nvGraphicFramePr>
        <xdr:cNvPr id="17" name="Diagram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oneCellAnchor>
  <xdr:oneCellAnchor>
    <xdr:from>
      <xdr:col>2</xdr:col>
      <xdr:colOff>428624</xdr:colOff>
      <xdr:row>258</xdr:row>
      <xdr:rowOff>285749</xdr:rowOff>
    </xdr:from>
    <xdr:ext cx="2880000" cy="2880000"/>
    <xdr:graphicFrame macro="">
      <xdr:nvGraphicFramePr>
        <xdr:cNvPr id="28" name="Diagram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oneCellAnchor>
  <xdr:oneCellAnchor>
    <xdr:from>
      <xdr:col>0</xdr:col>
      <xdr:colOff>0</xdr:colOff>
      <xdr:row>271</xdr:row>
      <xdr:rowOff>0</xdr:rowOff>
    </xdr:from>
    <xdr:ext cx="2880000" cy="2880000"/>
    <xdr:graphicFrame macro="">
      <xdr:nvGraphicFramePr>
        <xdr:cNvPr id="29" name="Diagram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31750</xdr:colOff>
      <xdr:row>22</xdr:row>
      <xdr:rowOff>285750</xdr:rowOff>
    </xdr:from>
    <xdr:to>
      <xdr:col>0</xdr:col>
      <xdr:colOff>819150</xdr:colOff>
      <xdr:row>24</xdr:row>
      <xdr:rowOff>36945</xdr:rowOff>
    </xdr:to>
    <xdr:pic>
      <xdr:nvPicPr>
        <xdr:cNvPr id="2" name="Bild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750" y="7154333"/>
          <a:ext cx="787400" cy="820112"/>
        </a:xfrm>
        <a:prstGeom prst="rect">
          <a:avLst/>
        </a:prstGeom>
      </xdr:spPr>
    </xdr:pic>
    <xdr:clientData/>
  </xdr:twoCellAnchor>
</xdr:wsDr>
</file>

<file path=xl/drawings/drawing20.xml><?xml version="1.0" encoding="utf-8"?>
<c:userShapes xmlns:c="http://schemas.openxmlformats.org/drawingml/2006/chart">
  <cdr:relSizeAnchor xmlns:cdr="http://schemas.openxmlformats.org/drawingml/2006/chartDrawing">
    <cdr:from>
      <cdr:x>0.73807</cdr:x>
      <cdr:y>0.85138</cdr:y>
    </cdr:from>
    <cdr:to>
      <cdr:x>0.93887</cdr:x>
      <cdr:y>0.97035</cdr:y>
    </cdr:to>
    <cdr:sp macro="" textlink="">
      <cdr:nvSpPr>
        <cdr:cNvPr id="5" name="TekstSylinder 4"/>
        <cdr:cNvSpPr txBox="1"/>
      </cdr:nvSpPr>
      <cdr:spPr>
        <a:xfrm xmlns:a="http://schemas.openxmlformats.org/drawingml/2006/main">
          <a:off x="4522292" y="2844276"/>
          <a:ext cx="1230342" cy="39747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0.04399</cdr:x>
      <cdr:y>0.02881</cdr:y>
    </cdr:from>
    <cdr:to>
      <cdr:x>0.44559</cdr:x>
      <cdr:y>0.08551</cdr:y>
    </cdr:to>
    <cdr:sp macro="" textlink="">
      <cdr:nvSpPr>
        <cdr:cNvPr id="6" name="TekstSylinder 5"/>
        <cdr:cNvSpPr txBox="1"/>
      </cdr:nvSpPr>
      <cdr:spPr>
        <a:xfrm xmlns:a="http://schemas.openxmlformats.org/drawingml/2006/main">
          <a:off x="269566" y="96255"/>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0.06153</cdr:x>
      <cdr:y>0.85138</cdr:y>
    </cdr:from>
    <cdr:to>
      <cdr:x>0.26233</cdr:x>
      <cdr:y>0.96998</cdr:y>
    </cdr:to>
    <cdr:sp macro="" textlink="">
      <cdr:nvSpPr>
        <cdr:cNvPr id="7" name="TekstSylinder 6"/>
        <cdr:cNvSpPr txBox="1"/>
      </cdr:nvSpPr>
      <cdr:spPr>
        <a:xfrm xmlns:a="http://schemas.openxmlformats.org/drawingml/2006/main">
          <a:off x="377003"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0.28686</cdr:x>
      <cdr:y>0.85138</cdr:y>
    </cdr:from>
    <cdr:to>
      <cdr:x>0.48766</cdr:x>
      <cdr:y>0.96998</cdr:y>
    </cdr:to>
    <cdr:sp macro="" textlink="">
      <cdr:nvSpPr>
        <cdr:cNvPr id="8" name="TekstSylinder 7"/>
        <cdr:cNvSpPr txBox="1"/>
      </cdr:nvSpPr>
      <cdr:spPr>
        <a:xfrm xmlns:a="http://schemas.openxmlformats.org/drawingml/2006/main">
          <a:off x="1757639" y="2844276"/>
          <a:ext cx="1230341"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0.50889</cdr:x>
      <cdr:y>0.85138</cdr:y>
    </cdr:from>
    <cdr:to>
      <cdr:x>0.70969</cdr:x>
      <cdr:y>0.96998</cdr:y>
    </cdr:to>
    <cdr:sp macro="" textlink="">
      <cdr:nvSpPr>
        <cdr:cNvPr id="9" name="TekstSylinder 8"/>
        <cdr:cNvSpPr txBox="1"/>
      </cdr:nvSpPr>
      <cdr:spPr>
        <a:xfrm xmlns:a="http://schemas.openxmlformats.org/drawingml/2006/main">
          <a:off x="3118098" y="2844276"/>
          <a:ext cx="1230342" cy="39622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21.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2.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3.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4.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5.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6.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29.xml><?xml version="1.0" encoding="utf-8"?>
<c:userShapes xmlns:c="http://schemas.openxmlformats.org/drawingml/2006/chart">
  <cdr:relSizeAnchor xmlns:cdr="http://schemas.openxmlformats.org/drawingml/2006/chartDrawing">
    <cdr:from>
      <cdr:x>0.04876</cdr:x>
      <cdr:y>0.20526</cdr:y>
    </cdr:from>
    <cdr:to>
      <cdr:x>0.15768</cdr:x>
      <cdr:y>0.30602</cdr:y>
    </cdr:to>
    <cdr:sp macro="" textlink="">
      <cdr:nvSpPr>
        <cdr:cNvPr id="2" name="TekstSylinder 1"/>
        <cdr:cNvSpPr txBox="1"/>
      </cdr:nvSpPr>
      <cdr:spPr>
        <a:xfrm xmlns:a="http://schemas.openxmlformats.org/drawingml/2006/main">
          <a:off x="319768" y="748393"/>
          <a:ext cx="714375" cy="3673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nb-NO" sz="1100"/>
        </a:p>
      </cdr:txBody>
    </cdr:sp>
  </cdr:relSizeAnchor>
  <cdr:relSizeAnchor xmlns:cdr="http://schemas.openxmlformats.org/drawingml/2006/chartDrawing">
    <cdr:from>
      <cdr:x>0.02445</cdr:x>
      <cdr:y>0.52594</cdr:y>
    </cdr:from>
    <cdr:to>
      <cdr:x>0.17902</cdr:x>
      <cdr:y>0.61737</cdr:y>
    </cdr:to>
    <cdr:sp macro="" textlink="'EAD (1)'!$C$434">
      <cdr:nvSpPr>
        <cdr:cNvPr id="3" name="TekstSylinder 2"/>
        <cdr:cNvSpPr txBox="1"/>
      </cdr:nvSpPr>
      <cdr:spPr>
        <a:xfrm xmlns:a="http://schemas.openxmlformats.org/drawingml/2006/main">
          <a:off x="149661" y="1514696"/>
          <a:ext cx="945968" cy="26331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5E0BD99-AEE9-4A06-A44C-A946F9BB1295}" type="TxLink">
            <a:rPr lang="en-US" sz="1000" b="0" i="0" u="none" strike="noStrike">
              <a:solidFill>
                <a:schemeClr val="accent2"/>
              </a:solidFill>
              <a:latin typeface="Arial"/>
              <a:cs typeface="Arial"/>
            </a:rPr>
            <a:pPr algn="ctr"/>
            <a:t>44%</a:t>
          </a:fld>
          <a:endParaRPr lang="nb-NO" sz="1000" b="0">
            <a:solidFill>
              <a:schemeClr val="accent2"/>
            </a:solidFill>
          </a:endParaRPr>
        </a:p>
      </cdr:txBody>
    </cdr:sp>
  </cdr:relSizeAnchor>
  <cdr:relSizeAnchor xmlns:cdr="http://schemas.openxmlformats.org/drawingml/2006/chartDrawing">
    <cdr:from>
      <cdr:x>0.03269</cdr:x>
      <cdr:y>0.41522</cdr:y>
    </cdr:from>
    <cdr:to>
      <cdr:x>0.17895</cdr:x>
      <cdr:y>0.57169</cdr:y>
    </cdr:to>
    <cdr:sp macro="" textlink="">
      <cdr:nvSpPr>
        <cdr:cNvPr id="4" name="TekstSylinder 3"/>
        <cdr:cNvSpPr txBox="1"/>
      </cdr:nvSpPr>
      <cdr:spPr>
        <a:xfrm xmlns:a="http://schemas.openxmlformats.org/drawingml/2006/main">
          <a:off x="200071" y="1195829"/>
          <a:ext cx="895111" cy="4506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Personal customers</a:t>
          </a:r>
        </a:p>
      </cdr:txBody>
    </cdr:sp>
  </cdr:relSizeAnchor>
  <cdr:relSizeAnchor xmlns:cdr="http://schemas.openxmlformats.org/drawingml/2006/chartDrawing">
    <cdr:from>
      <cdr:x>0.07681</cdr:x>
      <cdr:y>0.28171</cdr:y>
    </cdr:from>
    <cdr:to>
      <cdr:x>0.23138</cdr:x>
      <cdr:y>0.37315</cdr:y>
    </cdr:to>
    <cdr:sp macro="" textlink="'EAD (1)'!$C$435">
      <cdr:nvSpPr>
        <cdr:cNvPr id="5" name="TekstSylinder 4"/>
        <cdr:cNvSpPr txBox="1"/>
      </cdr:nvSpPr>
      <cdr:spPr>
        <a:xfrm xmlns:a="http://schemas.openxmlformats.org/drawingml/2006/main">
          <a:off x="470093" y="811325"/>
          <a:ext cx="945969"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ABB7E19-25F2-4A50-A775-156773F0DB74}" type="TxLink">
            <a:rPr lang="en-US" sz="1000" b="0" i="0" u="none" strike="noStrike">
              <a:solidFill>
                <a:schemeClr val="accent2"/>
              </a:solidFill>
              <a:latin typeface="Arial"/>
              <a:cs typeface="Arial"/>
            </a:rPr>
            <a:pPr algn="ctr"/>
            <a:t>13%</a:t>
          </a:fld>
          <a:endParaRPr lang="nb-NO" sz="1000" b="0">
            <a:solidFill>
              <a:schemeClr val="accent2"/>
            </a:solidFill>
          </a:endParaRPr>
        </a:p>
      </cdr:txBody>
    </cdr:sp>
  </cdr:relSizeAnchor>
  <cdr:relSizeAnchor xmlns:cdr="http://schemas.openxmlformats.org/drawingml/2006/chartDrawing">
    <cdr:from>
      <cdr:x>0.1771</cdr:x>
      <cdr:y>0.46399</cdr:y>
    </cdr:from>
    <cdr:to>
      <cdr:x>0.33166</cdr:x>
      <cdr:y>0.55543</cdr:y>
    </cdr:to>
    <cdr:sp macro="" textlink="'EAD (1)'!$C$436">
      <cdr:nvSpPr>
        <cdr:cNvPr id="6" name="TekstSylinder 5"/>
        <cdr:cNvSpPr txBox="1"/>
      </cdr:nvSpPr>
      <cdr:spPr>
        <a:xfrm xmlns:a="http://schemas.openxmlformats.org/drawingml/2006/main">
          <a:off x="1083861" y="1336284"/>
          <a:ext cx="945908" cy="263347"/>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1A80E04-24E1-4903-96D6-92D7AA801CED}" type="TxLink">
            <a:rPr lang="en-US" sz="1100" b="1" i="0" u="none" strike="noStrike">
              <a:solidFill>
                <a:schemeClr val="bg1"/>
              </a:solidFill>
              <a:latin typeface="Arial"/>
              <a:cs typeface="Arial"/>
            </a:rPr>
            <a:pPr algn="ctr"/>
            <a:t>43%</a:t>
          </a:fld>
          <a:endParaRPr lang="nb-NO" sz="1100" b="1">
            <a:solidFill>
              <a:schemeClr val="bg1"/>
            </a:solidFill>
          </a:endParaRPr>
        </a:p>
      </cdr:txBody>
    </cdr:sp>
  </cdr:relSizeAnchor>
  <cdr:relSizeAnchor xmlns:cdr="http://schemas.openxmlformats.org/drawingml/2006/chartDrawing">
    <cdr:from>
      <cdr:x>0.19458</cdr:x>
      <cdr:y>0.39296</cdr:y>
    </cdr:from>
    <cdr:to>
      <cdr:x>0.29936</cdr:x>
      <cdr:y>0.47507</cdr:y>
    </cdr:to>
    <cdr:sp macro="" textlink="">
      <cdr:nvSpPr>
        <cdr:cNvPr id="7" name="TekstSylinder 6"/>
        <cdr:cNvSpPr txBox="1"/>
      </cdr:nvSpPr>
      <cdr:spPr>
        <a:xfrm xmlns:a="http://schemas.openxmlformats.org/drawingml/2006/main">
          <a:off x="1190859" y="1131727"/>
          <a:ext cx="641254" cy="2364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100" b="1">
              <a:solidFill>
                <a:schemeClr val="bg1"/>
              </a:solidFill>
              <a:latin typeface="Arial" panose="020B0604020202020204" pitchFamily="34" charset="0"/>
              <a:cs typeface="Arial" panose="020B0604020202020204" pitchFamily="34" charset="0"/>
            </a:rPr>
            <a:t>LCI</a:t>
          </a:r>
        </a:p>
      </cdr:txBody>
    </cdr:sp>
  </cdr:relSizeAnchor>
  <cdr:relSizeAnchor xmlns:cdr="http://schemas.openxmlformats.org/drawingml/2006/chartDrawing">
    <cdr:from>
      <cdr:x>0.098</cdr:x>
      <cdr:y>0.21578</cdr:y>
    </cdr:from>
    <cdr:to>
      <cdr:x>0.20278</cdr:x>
      <cdr:y>0.29788</cdr:y>
    </cdr:to>
    <cdr:sp macro="" textlink="">
      <cdr:nvSpPr>
        <cdr:cNvPr id="8" name="TekstSylinder 7"/>
        <cdr:cNvSpPr txBox="1"/>
      </cdr:nvSpPr>
      <cdr:spPr>
        <a:xfrm xmlns:a="http://schemas.openxmlformats.org/drawingml/2006/main">
          <a:off x="599737" y="621446"/>
          <a:ext cx="641254" cy="23644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nb-NO" sz="1000" b="0">
              <a:solidFill>
                <a:schemeClr val="accent2"/>
              </a:solidFill>
              <a:latin typeface="Arial" panose="020B0604020202020204" pitchFamily="34" charset="0"/>
              <a:cs typeface="Arial" panose="020B0604020202020204" pitchFamily="34" charset="0"/>
            </a:rPr>
            <a:t>SME</a:t>
          </a:r>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0</xdr:colOff>
      <xdr:row>64</xdr:row>
      <xdr:rowOff>31749</xdr:rowOff>
    </xdr:from>
    <xdr:to>
      <xdr:col>9</xdr:col>
      <xdr:colOff>341500</xdr:colOff>
      <xdr:row>76</xdr:row>
      <xdr:rowOff>162075</xdr:rowOff>
    </xdr:to>
    <xdr:pic>
      <xdr:nvPicPr>
        <xdr:cNvPr id="6" name="Bild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882312"/>
          <a:ext cx="6120000" cy="2987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55563</xdr:rowOff>
    </xdr:from>
    <xdr:to>
      <xdr:col>9</xdr:col>
      <xdr:colOff>341500</xdr:colOff>
      <xdr:row>94</xdr:row>
      <xdr:rowOff>182007</xdr:rowOff>
    </xdr:to>
    <xdr:pic>
      <xdr:nvPicPr>
        <xdr:cNvPr id="7" name="Bild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5113001"/>
          <a:ext cx="6120000" cy="2983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71437</xdr:rowOff>
    </xdr:from>
    <xdr:to>
      <xdr:col>9</xdr:col>
      <xdr:colOff>341500</xdr:colOff>
      <xdr:row>113</xdr:row>
      <xdr:rowOff>201763</xdr:rowOff>
    </xdr:to>
    <xdr:pic>
      <xdr:nvPicPr>
        <xdr:cNvPr id="9" name="Bilde 8"/>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9534187"/>
          <a:ext cx="6120000" cy="2987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7938</xdr:colOff>
      <xdr:row>119</xdr:row>
      <xdr:rowOff>47625</xdr:rowOff>
    </xdr:from>
    <xdr:to>
      <xdr:col>9</xdr:col>
      <xdr:colOff>349438</xdr:colOff>
      <xdr:row>131</xdr:row>
      <xdr:rowOff>171183</xdr:rowOff>
    </xdr:to>
    <xdr:pic>
      <xdr:nvPicPr>
        <xdr:cNvPr id="11" name="Bilde 10"/>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38" y="23717250"/>
          <a:ext cx="6120000" cy="2981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1.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2.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33.xml><?xml version="1.0" encoding="utf-8"?>
<xdr:wsDr xmlns:xdr="http://schemas.openxmlformats.org/drawingml/2006/spreadsheetDrawing" xmlns:a="http://schemas.openxmlformats.org/drawingml/2006/main">
  <xdr:twoCellAnchor editAs="oneCell">
    <xdr:from>
      <xdr:col>0</xdr:col>
      <xdr:colOff>1</xdr:colOff>
      <xdr:row>3</xdr:row>
      <xdr:rowOff>0</xdr:rowOff>
    </xdr:from>
    <xdr:to>
      <xdr:col>9</xdr:col>
      <xdr:colOff>346092</xdr:colOff>
      <xdr:row>9</xdr:row>
      <xdr:rowOff>150813</xdr:rowOff>
    </xdr:to>
    <xdr:pic>
      <xdr:nvPicPr>
        <xdr:cNvPr id="4" name="Bild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801688"/>
          <a:ext cx="6061091" cy="449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23812</xdr:colOff>
      <xdr:row>3</xdr:row>
      <xdr:rowOff>15872</xdr:rowOff>
    </xdr:from>
    <xdr:to>
      <xdr:col>0</xdr:col>
      <xdr:colOff>6138862</xdr:colOff>
      <xdr:row>36</xdr:row>
      <xdr:rowOff>31750</xdr:rowOff>
    </xdr:to>
    <xdr:pic>
      <xdr:nvPicPr>
        <xdr:cNvPr id="5" name="Bild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 y="690560"/>
          <a:ext cx="6115050" cy="4992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150811</xdr:rowOff>
    </xdr:from>
    <xdr:to>
      <xdr:col>0</xdr:col>
      <xdr:colOff>6115050</xdr:colOff>
      <xdr:row>91</xdr:row>
      <xdr:rowOff>103186</xdr:rowOff>
    </xdr:to>
    <xdr:pic>
      <xdr:nvPicPr>
        <xdr:cNvPr id="6" name="Bild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651624"/>
          <a:ext cx="6115050" cy="779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31750</xdr:colOff>
      <xdr:row>96</xdr:row>
      <xdr:rowOff>15875</xdr:rowOff>
    </xdr:from>
    <xdr:to>
      <xdr:col>0</xdr:col>
      <xdr:colOff>6146800</xdr:colOff>
      <xdr:row>146</xdr:row>
      <xdr:rowOff>39688</xdr:rowOff>
    </xdr:to>
    <xdr:pic>
      <xdr:nvPicPr>
        <xdr:cNvPr id="7" name="Bilde 6"/>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1750" y="15335250"/>
          <a:ext cx="6115050" cy="75644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2</xdr:col>
      <xdr:colOff>1452750</xdr:colOff>
      <xdr:row>41</xdr:row>
      <xdr:rowOff>66675</xdr:rowOff>
    </xdr:to>
    <xdr:pic>
      <xdr:nvPicPr>
        <xdr:cNvPr id="3" name="Bild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038725"/>
          <a:ext cx="6120000" cy="3209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19</xdr:row>
      <xdr:rowOff>61232</xdr:rowOff>
    </xdr:from>
    <xdr:to>
      <xdr:col>6</xdr:col>
      <xdr:colOff>507054</xdr:colOff>
      <xdr:row>19</xdr:row>
      <xdr:rowOff>3848893</xdr:rowOff>
    </xdr:to>
    <xdr:pic>
      <xdr:nvPicPr>
        <xdr:cNvPr id="13" name="Bilde 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143375"/>
          <a:ext cx="6120000" cy="37876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6803</xdr:colOff>
      <xdr:row>105</xdr:row>
      <xdr:rowOff>68036</xdr:rowOff>
    </xdr:from>
    <xdr:to>
      <xdr:col>6</xdr:col>
      <xdr:colOff>513857</xdr:colOff>
      <xdr:row>105</xdr:row>
      <xdr:rowOff>2986768</xdr:rowOff>
    </xdr:to>
    <xdr:pic>
      <xdr:nvPicPr>
        <xdr:cNvPr id="29" name="Bilde 28"/>
        <xdr:cNvPicPr>
          <a:picLocks noChangeAspect="1"/>
        </xdr:cNvPicPr>
      </xdr:nvPicPr>
      <xdr:blipFill>
        <a:blip xmlns:r="http://schemas.openxmlformats.org/officeDocument/2006/relationships" r:embed="rId2"/>
        <a:stretch>
          <a:fillRect/>
        </a:stretch>
      </xdr:blipFill>
      <xdr:spPr>
        <a:xfrm>
          <a:off x="6803" y="34072286"/>
          <a:ext cx="6120000" cy="2918732"/>
        </a:xfrm>
        <a:prstGeom prst="rect">
          <a:avLst/>
        </a:prstGeom>
      </xdr:spPr>
    </xdr:pic>
    <xdr:clientData/>
  </xdr:twoCellAnchor>
  <xdr:twoCellAnchor editAs="oneCell">
    <xdr:from>
      <xdr:col>0</xdr:col>
      <xdr:colOff>0</xdr:colOff>
      <xdr:row>98</xdr:row>
      <xdr:rowOff>149678</xdr:rowOff>
    </xdr:from>
    <xdr:to>
      <xdr:col>6</xdr:col>
      <xdr:colOff>579054</xdr:colOff>
      <xdr:row>100</xdr:row>
      <xdr:rowOff>6803</xdr:rowOff>
    </xdr:to>
    <xdr:pic>
      <xdr:nvPicPr>
        <xdr:cNvPr id="2" name="Bilde 1"/>
        <xdr:cNvPicPr>
          <a:picLocks noChangeAspect="1"/>
        </xdr:cNvPicPr>
      </xdr:nvPicPr>
      <xdr:blipFill>
        <a:blip xmlns:r="http://schemas.openxmlformats.org/officeDocument/2006/relationships" r:embed="rId3"/>
        <a:stretch>
          <a:fillRect/>
        </a:stretch>
      </xdr:blipFill>
      <xdr:spPr>
        <a:xfrm>
          <a:off x="0" y="29833660"/>
          <a:ext cx="6192000" cy="3122839"/>
        </a:xfrm>
        <a:prstGeom prst="rect">
          <a:avLst/>
        </a:prstGeom>
      </xdr:spPr>
    </xdr:pic>
    <xdr:clientData/>
  </xdr:twoCellAnchor>
  <xdr:twoCellAnchor editAs="oneCell">
    <xdr:from>
      <xdr:col>0</xdr:col>
      <xdr:colOff>0</xdr:colOff>
      <xdr:row>93</xdr:row>
      <xdr:rowOff>0</xdr:rowOff>
    </xdr:from>
    <xdr:to>
      <xdr:col>6</xdr:col>
      <xdr:colOff>579054</xdr:colOff>
      <xdr:row>93</xdr:row>
      <xdr:rowOff>3102428</xdr:rowOff>
    </xdr:to>
    <xdr:pic>
      <xdr:nvPicPr>
        <xdr:cNvPr id="4" name="Bilde 3"/>
        <xdr:cNvPicPr>
          <a:picLocks noChangeAspect="1"/>
        </xdr:cNvPicPr>
      </xdr:nvPicPr>
      <xdr:blipFill>
        <a:blip xmlns:r="http://schemas.openxmlformats.org/officeDocument/2006/relationships" r:embed="rId4"/>
        <a:stretch>
          <a:fillRect/>
        </a:stretch>
      </xdr:blipFill>
      <xdr:spPr>
        <a:xfrm>
          <a:off x="0" y="25690286"/>
          <a:ext cx="6192000" cy="3102428"/>
        </a:xfrm>
        <a:prstGeom prst="rect">
          <a:avLst/>
        </a:prstGeom>
      </xdr:spPr>
    </xdr:pic>
    <xdr:clientData/>
  </xdr:twoCellAnchor>
  <xdr:twoCellAnchor editAs="oneCell">
    <xdr:from>
      <xdr:col>0</xdr:col>
      <xdr:colOff>0</xdr:colOff>
      <xdr:row>110</xdr:row>
      <xdr:rowOff>122463</xdr:rowOff>
    </xdr:from>
    <xdr:to>
      <xdr:col>6</xdr:col>
      <xdr:colOff>579054</xdr:colOff>
      <xdr:row>112</xdr:row>
      <xdr:rowOff>13607</xdr:rowOff>
    </xdr:to>
    <xdr:pic>
      <xdr:nvPicPr>
        <xdr:cNvPr id="5" name="Bilde 4"/>
        <xdr:cNvPicPr>
          <a:picLocks noChangeAspect="1"/>
        </xdr:cNvPicPr>
      </xdr:nvPicPr>
      <xdr:blipFill>
        <a:blip xmlns:r="http://schemas.openxmlformats.org/officeDocument/2006/relationships" r:embed="rId5"/>
        <a:stretch>
          <a:fillRect/>
        </a:stretch>
      </xdr:blipFill>
      <xdr:spPr>
        <a:xfrm>
          <a:off x="0" y="38052374"/>
          <a:ext cx="6192000" cy="3190876"/>
        </a:xfrm>
        <a:prstGeom prst="rect">
          <a:avLst/>
        </a:prstGeom>
      </xdr:spPr>
    </xdr:pic>
    <xdr:clientData/>
  </xdr:twoCellAnchor>
  <xdr:twoCellAnchor editAs="oneCell">
    <xdr:from>
      <xdr:col>0</xdr:col>
      <xdr:colOff>20407</xdr:colOff>
      <xdr:row>25</xdr:row>
      <xdr:rowOff>34017</xdr:rowOff>
    </xdr:from>
    <xdr:to>
      <xdr:col>7</xdr:col>
      <xdr:colOff>6802</xdr:colOff>
      <xdr:row>26</xdr:row>
      <xdr:rowOff>149678</xdr:rowOff>
    </xdr:to>
    <xdr:pic>
      <xdr:nvPicPr>
        <xdr:cNvPr id="7" name="Bilde 6"/>
        <xdr:cNvPicPr>
          <a:picLocks noChangeAspect="1"/>
        </xdr:cNvPicPr>
      </xdr:nvPicPr>
      <xdr:blipFill>
        <a:blip xmlns:r="http://schemas.openxmlformats.org/officeDocument/2006/relationships" r:embed="rId6"/>
        <a:stretch>
          <a:fillRect/>
        </a:stretch>
      </xdr:blipFill>
      <xdr:spPr>
        <a:xfrm>
          <a:off x="20407" y="8987517"/>
          <a:ext cx="6211663" cy="3190875"/>
        </a:xfrm>
        <a:prstGeom prst="rect">
          <a:avLst/>
        </a:prstGeom>
      </xdr:spPr>
    </xdr:pic>
    <xdr:clientData/>
  </xdr:twoCellAnchor>
  <xdr:twoCellAnchor editAs="oneCell">
    <xdr:from>
      <xdr:col>2</xdr:col>
      <xdr:colOff>34018</xdr:colOff>
      <xdr:row>44</xdr:row>
      <xdr:rowOff>122466</xdr:rowOff>
    </xdr:from>
    <xdr:to>
      <xdr:col>6</xdr:col>
      <xdr:colOff>597204</xdr:colOff>
      <xdr:row>46</xdr:row>
      <xdr:rowOff>52515</xdr:rowOff>
    </xdr:to>
    <xdr:pic>
      <xdr:nvPicPr>
        <xdr:cNvPr id="17" name="Bilde 16"/>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333750" y="15423698"/>
          <a:ext cx="2876400" cy="25358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54429</xdr:rowOff>
    </xdr:from>
    <xdr:to>
      <xdr:col>1</xdr:col>
      <xdr:colOff>154971</xdr:colOff>
      <xdr:row>45</xdr:row>
      <xdr:rowOff>2433853</xdr:rowOff>
    </xdr:to>
    <xdr:pic>
      <xdr:nvPicPr>
        <xdr:cNvPr id="19" name="Bilde 18"/>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0" y="15355661"/>
          <a:ext cx="2876400" cy="2529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126</xdr:row>
      <xdr:rowOff>39688</xdr:rowOff>
    </xdr:from>
    <xdr:to>
      <xdr:col>9</xdr:col>
      <xdr:colOff>238125</xdr:colOff>
      <xdr:row>149</xdr:row>
      <xdr:rowOff>149425</xdr:rowOff>
    </xdr:to>
    <xdr:pic>
      <xdr:nvPicPr>
        <xdr:cNvPr id="4" name="Bild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4241126"/>
          <a:ext cx="6016625" cy="37609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166687</xdr:rowOff>
    </xdr:from>
    <xdr:to>
      <xdr:col>9</xdr:col>
      <xdr:colOff>341500</xdr:colOff>
      <xdr:row>42</xdr:row>
      <xdr:rowOff>691227</xdr:rowOff>
    </xdr:to>
    <xdr:pic>
      <xdr:nvPicPr>
        <xdr:cNvPr id="5" name="Bild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5508625"/>
          <a:ext cx="6120000" cy="4302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242</xdr:row>
      <xdr:rowOff>67826</xdr:rowOff>
    </xdr:from>
    <xdr:to>
      <xdr:col>2</xdr:col>
      <xdr:colOff>105537</xdr:colOff>
      <xdr:row>261</xdr:row>
      <xdr:rowOff>73006</xdr:rowOff>
    </xdr:to>
    <xdr:graphicFrame macro="">
      <xdr:nvGraphicFramePr>
        <xdr:cNvPr id="12" name="Diagram 1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13544</xdr:colOff>
      <xdr:row>242</xdr:row>
      <xdr:rowOff>71438</xdr:rowOff>
    </xdr:from>
    <xdr:to>
      <xdr:col>9</xdr:col>
      <xdr:colOff>359823</xdr:colOff>
      <xdr:row>261</xdr:row>
      <xdr:rowOff>63186</xdr:rowOff>
    </xdr:to>
    <xdr:graphicFrame macro="">
      <xdr:nvGraphicFramePr>
        <xdr:cNvPr id="13" name="Diagram 12"/>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7938</xdr:colOff>
      <xdr:row>29</xdr:row>
      <xdr:rowOff>38099</xdr:rowOff>
    </xdr:from>
    <xdr:to>
      <xdr:col>9</xdr:col>
      <xdr:colOff>373062</xdr:colOff>
      <xdr:row>55</xdr:row>
      <xdr:rowOff>20637</xdr:rowOff>
    </xdr:to>
    <xdr:graphicFrame macro="">
      <xdr:nvGraphicFramePr>
        <xdr:cNvPr id="14" name="Diagram 13"/>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105</xdr:row>
      <xdr:rowOff>150811</xdr:rowOff>
    </xdr:from>
    <xdr:to>
      <xdr:col>9</xdr:col>
      <xdr:colOff>412200</xdr:colOff>
      <xdr:row>127</xdr:row>
      <xdr:rowOff>7049</xdr:rowOff>
    </xdr:to>
    <xdr:graphicFrame macro="">
      <xdr:nvGraphicFramePr>
        <xdr:cNvPr id="5" name="Diagram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130</xdr:row>
      <xdr:rowOff>0</xdr:rowOff>
    </xdr:from>
    <xdr:to>
      <xdr:col>2</xdr:col>
      <xdr:colOff>108534</xdr:colOff>
      <xdr:row>142</xdr:row>
      <xdr:rowOff>22500</xdr:rowOff>
    </xdr:to>
    <xdr:graphicFrame macro="">
      <xdr:nvGraphicFramePr>
        <xdr:cNvPr id="8" name="Diagram 7"/>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47626</xdr:colOff>
      <xdr:row>130</xdr:row>
      <xdr:rowOff>15875</xdr:rowOff>
    </xdr:from>
    <xdr:to>
      <xdr:col>9</xdr:col>
      <xdr:colOff>403804</xdr:colOff>
      <xdr:row>142</xdr:row>
      <xdr:rowOff>38375</xdr:rowOff>
    </xdr:to>
    <xdr:graphicFrame macro="">
      <xdr:nvGraphicFramePr>
        <xdr:cNvPr id="10" name="Diagram 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0.73995</cdr:x>
      <cdr:y>0.84835</cdr:y>
    </cdr:from>
    <cdr:to>
      <cdr:x>0.94075</cdr:x>
      <cdr:y>0.96976</cdr:y>
    </cdr:to>
    <cdr:sp macro="" textlink="">
      <cdr:nvSpPr>
        <cdr:cNvPr id="5" name="TekstSylinder 4"/>
        <cdr:cNvSpPr txBox="1"/>
      </cdr:nvSpPr>
      <cdr:spPr>
        <a:xfrm xmlns:a="http://schemas.openxmlformats.org/drawingml/2006/main">
          <a:off x="4533838" y="2834174"/>
          <a:ext cx="1230342" cy="405598"/>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0.05342</cdr:x>
      <cdr:y>0.02622</cdr:y>
    </cdr:from>
    <cdr:to>
      <cdr:x>0.45502</cdr:x>
      <cdr:y>0.08292</cdr:y>
    </cdr:to>
    <cdr:sp macro="" textlink="">
      <cdr:nvSpPr>
        <cdr:cNvPr id="6" name="TekstSylinder 5"/>
        <cdr:cNvSpPr txBox="1"/>
      </cdr:nvSpPr>
      <cdr:spPr>
        <a:xfrm xmlns:a="http://schemas.openxmlformats.org/drawingml/2006/main">
          <a:off x="327293"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0.07225</cdr:x>
      <cdr:y>0.85073</cdr:y>
    </cdr:from>
    <cdr:to>
      <cdr:x>0.27305</cdr:x>
      <cdr:y>0.97175</cdr:y>
    </cdr:to>
    <cdr:sp macro="" textlink="">
      <cdr:nvSpPr>
        <cdr:cNvPr id="7" name="TekstSylinder 6"/>
        <cdr:cNvSpPr txBox="1"/>
      </cdr:nvSpPr>
      <cdr:spPr>
        <a:xfrm xmlns:a="http://schemas.openxmlformats.org/drawingml/2006/main">
          <a:off x="442669"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0.29911</cdr:x>
      <cdr:y>0.85073</cdr:y>
    </cdr:from>
    <cdr:to>
      <cdr:x>0.49991</cdr:x>
      <cdr:y>0.97175</cdr:y>
    </cdr:to>
    <cdr:sp macro="" textlink="">
      <cdr:nvSpPr>
        <cdr:cNvPr id="8" name="TekstSylinder 7"/>
        <cdr:cNvSpPr txBox="1"/>
      </cdr:nvSpPr>
      <cdr:spPr>
        <a:xfrm xmlns:a="http://schemas.openxmlformats.org/drawingml/2006/main">
          <a:off x="1832685" y="2842111"/>
          <a:ext cx="1230341"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0.51408</cdr:x>
      <cdr:y>0.85073</cdr:y>
    </cdr:from>
    <cdr:to>
      <cdr:x>0.71488</cdr:x>
      <cdr:y>0.97175</cdr:y>
    </cdr:to>
    <cdr:sp macro="" textlink="">
      <cdr:nvSpPr>
        <cdr:cNvPr id="9" name="TekstSylinder 8"/>
        <cdr:cNvSpPr txBox="1"/>
      </cdr:nvSpPr>
      <cdr:spPr>
        <a:xfrm xmlns:a="http://schemas.openxmlformats.org/drawingml/2006/main">
          <a:off x="3149849" y="2842111"/>
          <a:ext cx="1230342" cy="404327"/>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800">
              <a:latin typeface="Arial" panose="020B0604020202020204" pitchFamily="34" charset="0"/>
              <a:cs typeface="Arial" panose="020B0604020202020204" pitchFamily="34" charset="0"/>
            </a:rPr>
            <a:t>PD 3.0% -</a:t>
          </a:r>
        </a:p>
      </cdr:txBody>
    </cdr:sp>
  </cdr:relSizeAnchor>
</c:userShapes>
</file>

<file path=xl/drawings/drawing7.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non-performing and net doubtful commitments</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6804</xdr:colOff>
      <xdr:row>34</xdr:row>
      <xdr:rowOff>27212</xdr:rowOff>
    </xdr:from>
    <xdr:to>
      <xdr:col>12</xdr:col>
      <xdr:colOff>360590</xdr:colOff>
      <xdr:row>54</xdr:row>
      <xdr:rowOff>36490</xdr:rowOff>
    </xdr:to>
    <xdr:graphicFrame macro="">
      <xdr:nvGraphicFramePr>
        <xdr:cNvPr id="4" name="Diagra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APSRAP\ENGTAP\REGN09-3\NOTER\Hvitbok\Resultat\Write-downs%20split%203Q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b00206\AppData\Local\Microsoft\Windows\Temporary%20Internet%20Files\Content.Outlook\9K9ZE8WU\Offentliggj&#248;ring%20av%20ansvarlig%20kapital\Offentliggj&#248;ring%20av%20opplysninger%20om%20ansvarlig%20kapital_DNB%20per%2031.03.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rite-downs med splitt"/>
      <sheetName val="Write-downs"/>
      <sheetName val="FORDELT PÅ OMRÅDE "/>
      <sheetName val="FORDELT PÅ OMRÅDE  regnskap"/>
      <sheetName val="FORDELT PÅ OMRÅDE  30.09.09"/>
      <sheetName val="FORDELT PÅ OMRÅDE 3Q08"/>
      <sheetName val="IFRSRES3(0909,HOLDING,HOLDING,R"/>
      <sheetName val="IFRSRES3(0906,HOLDING,HOLDING,R"/>
      <sheetName val="IFRSRES3(0909,NORD,HOLDING,RHP,"/>
      <sheetName val="TAPSOVERS(0809,1,NOK,TAP,DIF)"/>
      <sheetName val="TAPSOVERS2(0909,1,NOK,TAP,DIF)"/>
      <sheetName val="NOTE"/>
    </sheetNames>
    <sheetDataSet>
      <sheetData sheetId="0"/>
      <sheetData sheetId="1" refreshError="1"/>
      <sheetData sheetId="2">
        <row r="7">
          <cell r="L7">
            <v>73.2</v>
          </cell>
        </row>
        <row r="8">
          <cell r="L8">
            <v>0</v>
          </cell>
        </row>
        <row r="9">
          <cell r="L9">
            <v>40.700000000000003</v>
          </cell>
        </row>
        <row r="10">
          <cell r="L10">
            <v>61.5</v>
          </cell>
        </row>
        <row r="11">
          <cell r="F11">
            <v>0.4</v>
          </cell>
          <cell r="I11">
            <v>0</v>
          </cell>
          <cell r="J11">
            <v>0</v>
          </cell>
          <cell r="K11">
            <v>0</v>
          </cell>
        </row>
        <row r="12">
          <cell r="F12">
            <v>0</v>
          </cell>
          <cell r="I12">
            <v>-2</v>
          </cell>
          <cell r="J12">
            <v>-1</v>
          </cell>
          <cell r="K12">
            <v>-4</v>
          </cell>
        </row>
        <row r="13">
          <cell r="F13">
            <v>26</v>
          </cell>
          <cell r="I13">
            <v>15.4</v>
          </cell>
          <cell r="J13">
            <v>30.7</v>
          </cell>
          <cell r="K13">
            <v>36</v>
          </cell>
        </row>
        <row r="14">
          <cell r="F14">
            <v>13</v>
          </cell>
          <cell r="I14">
            <v>3.5</v>
          </cell>
          <cell r="J14">
            <v>0.5</v>
          </cell>
          <cell r="K14">
            <v>75</v>
          </cell>
        </row>
        <row r="15">
          <cell r="F15">
            <v>4.3899999999999997</v>
          </cell>
          <cell r="I15">
            <v>-7</v>
          </cell>
          <cell r="J15">
            <v>60.9</v>
          </cell>
          <cell r="K15">
            <v>29</v>
          </cell>
        </row>
        <row r="16">
          <cell r="F16">
            <v>205</v>
          </cell>
          <cell r="I16">
            <v>-14</v>
          </cell>
          <cell r="J16">
            <v>72.8</v>
          </cell>
          <cell r="K16">
            <v>23</v>
          </cell>
        </row>
        <row r="17">
          <cell r="F17">
            <v>16.399999999999999</v>
          </cell>
          <cell r="I17">
            <v>7.8</v>
          </cell>
          <cell r="J17">
            <v>-19</v>
          </cell>
          <cell r="K17">
            <v>57</v>
          </cell>
        </row>
        <row r="18">
          <cell r="F18">
            <v>42.800000000000004</v>
          </cell>
          <cell r="I18">
            <v>29</v>
          </cell>
          <cell r="J18">
            <v>36.5</v>
          </cell>
          <cell r="K18">
            <v>25</v>
          </cell>
        </row>
        <row r="19">
          <cell r="F19">
            <v>4.5600000000000005</v>
          </cell>
          <cell r="I19">
            <v>24</v>
          </cell>
          <cell r="J19">
            <v>20.9</v>
          </cell>
          <cell r="K19">
            <v>84</v>
          </cell>
        </row>
        <row r="20">
          <cell r="F20">
            <v>91</v>
          </cell>
          <cell r="I20">
            <v>105.3</v>
          </cell>
          <cell r="J20">
            <v>101.8</v>
          </cell>
          <cell r="K20">
            <v>207.56</v>
          </cell>
          <cell r="L20">
            <v>58.4</v>
          </cell>
        </row>
        <row r="21">
          <cell r="L21">
            <v>6.2170000000000023</v>
          </cell>
        </row>
        <row r="22">
          <cell r="L22">
            <v>6.4509999999999996</v>
          </cell>
        </row>
        <row r="23">
          <cell r="L23">
            <v>341.06799999999998</v>
          </cell>
        </row>
        <row r="25">
          <cell r="F25">
            <v>31.4</v>
          </cell>
          <cell r="I25">
            <v>99</v>
          </cell>
          <cell r="J25">
            <v>265.5</v>
          </cell>
          <cell r="L25">
            <v>7</v>
          </cell>
        </row>
        <row r="26">
          <cell r="F26">
            <v>-3</v>
          </cell>
          <cell r="I26">
            <v>97</v>
          </cell>
          <cell r="J26">
            <v>-21.439999999999998</v>
          </cell>
          <cell r="L26">
            <v>75.64</v>
          </cell>
        </row>
        <row r="27">
          <cell r="F27">
            <v>243</v>
          </cell>
          <cell r="I27">
            <v>201</v>
          </cell>
          <cell r="J27">
            <v>-23</v>
          </cell>
          <cell r="L27">
            <v>0</v>
          </cell>
        </row>
        <row r="31">
          <cell r="F31">
            <v>949</v>
          </cell>
          <cell r="I31">
            <v>1143</v>
          </cell>
          <cell r="J31">
            <v>487.3</v>
          </cell>
          <cell r="K31">
            <v>907</v>
          </cell>
          <cell r="L31">
            <v>201</v>
          </cell>
        </row>
        <row r="36">
          <cell r="I36">
            <v>158</v>
          </cell>
          <cell r="J36">
            <v>272</v>
          </cell>
          <cell r="K36">
            <v>462</v>
          </cell>
          <cell r="L36">
            <v>77</v>
          </cell>
        </row>
        <row r="37">
          <cell r="I37">
            <v>-2</v>
          </cell>
          <cell r="J37">
            <v>14.227975600799999</v>
          </cell>
          <cell r="K37">
            <v>7</v>
          </cell>
          <cell r="L37">
            <v>0</v>
          </cell>
        </row>
        <row r="38">
          <cell r="F38">
            <v>92.4</v>
          </cell>
          <cell r="I38">
            <v>309.7</v>
          </cell>
          <cell r="J38">
            <v>103.75893790000001</v>
          </cell>
          <cell r="K38">
            <v>146</v>
          </cell>
          <cell r="L38">
            <v>49</v>
          </cell>
        </row>
      </sheetData>
      <sheetData sheetId="3"/>
      <sheetData sheetId="4">
        <row r="7">
          <cell r="F7">
            <v>-13</v>
          </cell>
          <cell r="G7">
            <v>0.29999999999999716</v>
          </cell>
          <cell r="I7">
            <v>-28</v>
          </cell>
          <cell r="J7">
            <v>41.3</v>
          </cell>
          <cell r="K7">
            <v>3</v>
          </cell>
          <cell r="L7">
            <v>73.2</v>
          </cell>
        </row>
        <row r="8">
          <cell r="F8">
            <v>-21</v>
          </cell>
          <cell r="G8">
            <v>3.5</v>
          </cell>
          <cell r="I8">
            <v>15</v>
          </cell>
          <cell r="J8">
            <v>9.5</v>
          </cell>
          <cell r="K8">
            <v>17.2</v>
          </cell>
          <cell r="L8">
            <v>0</v>
          </cell>
        </row>
        <row r="9">
          <cell r="F9">
            <v>25</v>
          </cell>
          <cell r="G9">
            <v>12</v>
          </cell>
          <cell r="I9">
            <v>-2.8</v>
          </cell>
          <cell r="J9">
            <v>-10.199999999999999</v>
          </cell>
          <cell r="K9">
            <v>6</v>
          </cell>
          <cell r="L9">
            <v>40.700000000000003</v>
          </cell>
        </row>
        <row r="10">
          <cell r="F10">
            <v>53</v>
          </cell>
          <cell r="G10">
            <v>278.358</v>
          </cell>
          <cell r="I10">
            <v>114.958</v>
          </cell>
          <cell r="J10">
            <v>110.4</v>
          </cell>
          <cell r="K10">
            <v>70.3</v>
          </cell>
          <cell r="L10">
            <v>61.5</v>
          </cell>
        </row>
        <row r="11">
          <cell r="F11">
            <v>0.4</v>
          </cell>
          <cell r="G11">
            <v>0.4</v>
          </cell>
          <cell r="I11">
            <v>0</v>
          </cell>
          <cell r="J11">
            <v>0</v>
          </cell>
          <cell r="K11">
            <v>0</v>
          </cell>
          <cell r="L11">
            <v>0</v>
          </cell>
        </row>
        <row r="21">
          <cell r="F21">
            <v>28</v>
          </cell>
          <cell r="G21">
            <v>78.5</v>
          </cell>
          <cell r="I21">
            <v>30.9</v>
          </cell>
          <cell r="J21">
            <v>19.600000000000001</v>
          </cell>
          <cell r="K21">
            <v>17</v>
          </cell>
          <cell r="L21">
            <v>6.2170000000000023</v>
          </cell>
        </row>
        <row r="22">
          <cell r="F22">
            <v>-0.5</v>
          </cell>
          <cell r="G22">
            <v>0.26800000000000002</v>
          </cell>
          <cell r="I22">
            <v>-0.23199999999999998</v>
          </cell>
          <cell r="J22">
            <v>1</v>
          </cell>
          <cell r="K22">
            <v>-2</v>
          </cell>
          <cell r="L22">
            <v>6.4509999999999996</v>
          </cell>
        </row>
        <row r="25">
          <cell r="K25">
            <v>9.8000000000000007</v>
          </cell>
        </row>
        <row r="26">
          <cell r="K26">
            <v>66.94</v>
          </cell>
        </row>
        <row r="27">
          <cell r="K27">
            <v>3</v>
          </cell>
        </row>
        <row r="28">
          <cell r="F28">
            <v>9</v>
          </cell>
          <cell r="G28">
            <v>47.8</v>
          </cell>
          <cell r="I28">
            <v>15</v>
          </cell>
          <cell r="J28">
            <v>23.799999999999997</v>
          </cell>
          <cell r="K28">
            <v>50.5</v>
          </cell>
          <cell r="L28">
            <v>2.5802447859999997</v>
          </cell>
        </row>
        <row r="29">
          <cell r="G29">
            <v>0</v>
          </cell>
          <cell r="I29">
            <v>0</v>
          </cell>
          <cell r="J29">
            <v>0</v>
          </cell>
          <cell r="K29">
            <v>0</v>
          </cell>
          <cell r="L29">
            <v>-28.6</v>
          </cell>
        </row>
        <row r="32">
          <cell r="F32">
            <v>0</v>
          </cell>
          <cell r="G32">
            <v>0</v>
          </cell>
          <cell r="K32">
            <v>0</v>
          </cell>
          <cell r="L32">
            <v>0</v>
          </cell>
        </row>
        <row r="34">
          <cell r="F34">
            <v>0</v>
          </cell>
          <cell r="G34">
            <v>5.1369999999999996</v>
          </cell>
          <cell r="K34">
            <v>18</v>
          </cell>
          <cell r="L34">
            <v>0.46</v>
          </cell>
        </row>
      </sheetData>
      <sheetData sheetId="5">
        <row r="7">
          <cell r="G7">
            <v>124.01</v>
          </cell>
        </row>
        <row r="8">
          <cell r="G8">
            <v>73.156999999999996</v>
          </cell>
        </row>
        <row r="9">
          <cell r="G9">
            <v>118.372</v>
          </cell>
        </row>
        <row r="10">
          <cell r="G10">
            <v>10.993</v>
          </cell>
        </row>
        <row r="13">
          <cell r="G13">
            <v>1.2380000000000004</v>
          </cell>
        </row>
        <row r="14">
          <cell r="G14">
            <v>79.365000000000023</v>
          </cell>
        </row>
        <row r="15">
          <cell r="G15">
            <v>-1.0541469999999997</v>
          </cell>
        </row>
        <row r="16">
          <cell r="G16">
            <v>71.73899999999999</v>
          </cell>
        </row>
        <row r="17">
          <cell r="G17">
            <v>100.71000000000001</v>
          </cell>
        </row>
        <row r="18">
          <cell r="G18">
            <v>6.2485497860000008</v>
          </cell>
        </row>
        <row r="19">
          <cell r="G19">
            <v>122.54900000000001</v>
          </cell>
        </row>
        <row r="20">
          <cell r="G20">
            <v>-7.7260000000000026</v>
          </cell>
        </row>
        <row r="21">
          <cell r="G21">
            <v>9.6530000000000022</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_loans"/>
      <sheetName val="Dropdown lists"/>
      <sheetName val="Medregnet beløp"/>
      <sheetName val="Ansvarlig kap 311212"/>
      <sheetName val="Ansvarlig kapital_norsk"/>
    </sheetNames>
    <sheetDataSet>
      <sheetData sheetId="0"/>
      <sheetData sheetId="1"/>
      <sheetData sheetId="2"/>
      <sheetData sheetId="3">
        <row r="58">
          <cell r="J58">
            <v>-285.33006750000004</v>
          </cell>
        </row>
      </sheetData>
      <sheetData sheetId="4"/>
    </sheetDataSet>
  </externalBook>
</externalLink>
</file>

<file path=xl/theme/theme1.xml><?xml version="1.0" encoding="utf-8"?>
<a:theme xmlns:a="http://schemas.openxmlformats.org/drawingml/2006/main" name="DNBGrafer8">
  <a:themeElements>
    <a:clrScheme name="DNB_grafer_8f">
      <a:dk1>
        <a:srgbClr val="333333"/>
      </a:dk1>
      <a:lt1>
        <a:srgbClr val="FFFFFF"/>
      </a:lt1>
      <a:dk2>
        <a:srgbClr val="820C8E"/>
      </a:dk2>
      <a:lt2>
        <a:srgbClr val="F9D616"/>
      </a:lt2>
      <a:accent1>
        <a:srgbClr val="DCDCDC"/>
      </a:accent1>
      <a:accent2>
        <a:srgbClr val="007272"/>
      </a:accent2>
      <a:accent3>
        <a:srgbClr val="8C8279"/>
      </a:accent3>
      <a:accent4>
        <a:srgbClr val="EE7F06"/>
      </a:accent4>
      <a:accent5>
        <a:srgbClr val="D4181F"/>
      </a:accent5>
      <a:accent6>
        <a:srgbClr val="57BFE5"/>
      </a:accent6>
      <a:hlink>
        <a:srgbClr val="0000FF"/>
      </a:hlink>
      <a:folHlink>
        <a:srgbClr val="00FF0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64"/>
  <sheetViews>
    <sheetView showGridLines="0" tabSelected="1" zoomScale="140" zoomScaleNormal="140" workbookViewId="0"/>
  </sheetViews>
  <sheetFormatPr baseColWidth="10" defaultColWidth="11.42578125" defaultRowHeight="12.75"/>
  <cols>
    <col min="1" max="1" width="92.85546875" customWidth="1"/>
  </cols>
  <sheetData>
    <row r="1" spans="1:1">
      <c r="A1" s="646"/>
    </row>
    <row r="2" spans="1:1">
      <c r="A2" s="646"/>
    </row>
    <row r="3" spans="1:1">
      <c r="A3" s="646"/>
    </row>
    <row r="4" spans="1:1">
      <c r="A4" s="646"/>
    </row>
    <row r="5" spans="1:1">
      <c r="A5" s="646"/>
    </row>
    <row r="6" spans="1:1">
      <c r="A6" s="646"/>
    </row>
    <row r="7" spans="1:1">
      <c r="A7" s="646"/>
    </row>
    <row r="8" spans="1:1">
      <c r="A8" s="646"/>
    </row>
    <row r="9" spans="1:1">
      <c r="A9" s="646"/>
    </row>
    <row r="10" spans="1:1">
      <c r="A10" s="646"/>
    </row>
    <row r="11" spans="1:1">
      <c r="A11" s="646"/>
    </row>
    <row r="12" spans="1:1" ht="78" customHeight="1">
      <c r="A12" s="646"/>
    </row>
    <row r="13" spans="1:1">
      <c r="A13" s="646"/>
    </row>
    <row r="14" spans="1:1">
      <c r="A14" s="646"/>
    </row>
    <row r="15" spans="1:1">
      <c r="A15" s="646"/>
    </row>
    <row r="16" spans="1:1">
      <c r="A16" s="646"/>
    </row>
    <row r="17" spans="1:1">
      <c r="A17" s="646"/>
    </row>
    <row r="18" spans="1:1">
      <c r="A18" s="646"/>
    </row>
    <row r="19" spans="1:1">
      <c r="A19" s="646"/>
    </row>
    <row r="20" spans="1:1">
      <c r="A20" s="646"/>
    </row>
    <row r="21" spans="1:1">
      <c r="A21" s="646"/>
    </row>
    <row r="22" spans="1:1">
      <c r="A22" s="646"/>
    </row>
    <row r="23" spans="1:1">
      <c r="A23" s="646"/>
    </row>
    <row r="24" spans="1:1">
      <c r="A24" s="646"/>
    </row>
    <row r="25" spans="1:1">
      <c r="A25" s="646"/>
    </row>
    <row r="26" spans="1:1">
      <c r="A26" s="646"/>
    </row>
    <row r="27" spans="1:1">
      <c r="A27" s="646"/>
    </row>
    <row r="28" spans="1:1">
      <c r="A28" s="646"/>
    </row>
    <row r="29" spans="1:1">
      <c r="A29" s="646"/>
    </row>
    <row r="30" spans="1:1">
      <c r="A30" s="646"/>
    </row>
    <row r="31" spans="1:1">
      <c r="A31" s="646"/>
    </row>
    <row r="32" spans="1:1">
      <c r="A32" s="646"/>
    </row>
    <row r="33" spans="1:1">
      <c r="A33" s="646"/>
    </row>
    <row r="34" spans="1:1">
      <c r="A34" s="646"/>
    </row>
    <row r="35" spans="1:1">
      <c r="A35" s="646"/>
    </row>
    <row r="36" spans="1:1">
      <c r="A36" s="646"/>
    </row>
    <row r="37" spans="1:1">
      <c r="A37" s="646"/>
    </row>
    <row r="38" spans="1:1">
      <c r="A38" s="646"/>
    </row>
    <row r="39" spans="1:1">
      <c r="A39" s="646"/>
    </row>
    <row r="40" spans="1:1">
      <c r="A40" s="646"/>
    </row>
    <row r="41" spans="1:1">
      <c r="A41" s="646"/>
    </row>
    <row r="42" spans="1:1">
      <c r="A42" s="646"/>
    </row>
    <row r="43" spans="1:1">
      <c r="A43" s="646"/>
    </row>
    <row r="44" spans="1:1">
      <c r="A44" s="646"/>
    </row>
    <row r="45" spans="1:1">
      <c r="A45" s="646"/>
    </row>
    <row r="46" spans="1:1">
      <c r="A46" s="646"/>
    </row>
    <row r="47" spans="1:1">
      <c r="A47" s="646"/>
    </row>
    <row r="48" spans="1:1">
      <c r="A48" s="646"/>
    </row>
    <row r="49" spans="1:1">
      <c r="A49" s="646"/>
    </row>
    <row r="50" spans="1:1">
      <c r="A50" s="646"/>
    </row>
    <row r="51" spans="1:1">
      <c r="A51" s="646"/>
    </row>
    <row r="52" spans="1:1">
      <c r="A52" s="646"/>
    </row>
    <row r="53" spans="1:1">
      <c r="A53" s="646"/>
    </row>
    <row r="54" spans="1:1">
      <c r="A54" s="646"/>
    </row>
    <row r="55" spans="1:1">
      <c r="A55" s="646"/>
    </row>
    <row r="56" spans="1:1">
      <c r="A56" s="646"/>
    </row>
    <row r="57" spans="1:1">
      <c r="A57" s="646"/>
    </row>
    <row r="58" spans="1:1">
      <c r="A58" s="646"/>
    </row>
    <row r="59" spans="1:1">
      <c r="A59" s="646"/>
    </row>
    <row r="60" spans="1:1">
      <c r="A60" s="646"/>
    </row>
    <row r="61" spans="1:1">
      <c r="A61" s="646"/>
    </row>
    <row r="62" spans="1:1">
      <c r="A62" s="646"/>
    </row>
    <row r="63" spans="1:1">
      <c r="A63" s="646"/>
    </row>
    <row r="64" spans="1:1">
      <c r="A64" s="646"/>
    </row>
  </sheetData>
  <printOptions horizontalCentered="1"/>
  <pageMargins left="0" right="0" top="0" bottom="0" header="0" footer="0"/>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zoomScale="140" zoomScaleNormal="140" zoomScaleSheetLayoutView="90" workbookViewId="0"/>
  </sheetViews>
  <sheetFormatPr baseColWidth="10" defaultColWidth="9.140625" defaultRowHeight="22.5" customHeight="1"/>
  <cols>
    <col min="1" max="1" width="35.28515625" style="141" customWidth="1"/>
    <col min="2" max="10" width="6.42578125" style="141" customWidth="1"/>
    <col min="11" max="16384" width="9.140625" style="141"/>
  </cols>
  <sheetData>
    <row r="1" spans="1:10" s="98" customFormat="1" ht="22.5" customHeight="1">
      <c r="A1" s="2253"/>
      <c r="B1" s="2254"/>
      <c r="C1" s="2254"/>
      <c r="D1" s="2254"/>
      <c r="E1" s="2254"/>
      <c r="F1" s="2254"/>
      <c r="G1" s="2254"/>
      <c r="H1" s="2254"/>
      <c r="I1" s="2254"/>
      <c r="J1" s="2254"/>
    </row>
    <row r="2" spans="1:10" s="502" customFormat="1" ht="18.75" customHeight="1">
      <c r="A2" s="501" t="s">
        <v>1124</v>
      </c>
      <c r="B2" s="2249"/>
      <c r="C2" s="2249"/>
      <c r="D2" s="2249"/>
      <c r="E2" s="2249"/>
      <c r="F2" s="2249"/>
    </row>
    <row r="3" spans="1:10" s="50" customFormat="1" ht="12.75" customHeight="1">
      <c r="B3" s="2247"/>
      <c r="C3" s="2247"/>
      <c r="D3" s="2247"/>
      <c r="E3" s="2247"/>
      <c r="F3" s="2247"/>
    </row>
    <row r="4" spans="1:10" s="138" customFormat="1" ht="12" customHeight="1">
      <c r="A4" s="327"/>
      <c r="B4" s="1303" t="s">
        <v>5</v>
      </c>
      <c r="C4" s="329" t="s">
        <v>3</v>
      </c>
      <c r="D4" s="328" t="s">
        <v>6</v>
      </c>
      <c r="E4" s="328" t="s">
        <v>2</v>
      </c>
      <c r="F4" s="329" t="s">
        <v>5</v>
      </c>
      <c r="G4" s="328" t="s">
        <v>3</v>
      </c>
      <c r="H4" s="328" t="s">
        <v>6</v>
      </c>
      <c r="I4" s="328" t="s">
        <v>2</v>
      </c>
      <c r="J4" s="329" t="s">
        <v>5</v>
      </c>
    </row>
    <row r="5" spans="1:10" s="138" customFormat="1" ht="12" customHeight="1">
      <c r="A5" s="330" t="s">
        <v>11</v>
      </c>
      <c r="B5" s="2269" t="s">
        <v>1547</v>
      </c>
      <c r="C5" s="331" t="s">
        <v>1157</v>
      </c>
      <c r="D5" s="331" t="s">
        <v>1157</v>
      </c>
      <c r="E5" s="331" t="s">
        <v>1157</v>
      </c>
      <c r="F5" s="331" t="s">
        <v>1157</v>
      </c>
      <c r="G5" s="331" t="s">
        <v>217</v>
      </c>
      <c r="H5" s="331" t="s">
        <v>217</v>
      </c>
      <c r="I5" s="331" t="s">
        <v>217</v>
      </c>
      <c r="J5" s="331" t="s">
        <v>217</v>
      </c>
    </row>
    <row r="6" spans="1:10" s="139" customFormat="1" ht="12" customHeight="1">
      <c r="A6" s="332" t="s">
        <v>456</v>
      </c>
      <c r="B6" s="1305">
        <v>1476.18560482425</v>
      </c>
      <c r="C6" s="1761">
        <v>1438.8392374390401</v>
      </c>
      <c r="D6" s="388">
        <v>1387.74212977346</v>
      </c>
      <c r="E6" s="388">
        <v>1369.27095389448</v>
      </c>
      <c r="F6" s="388">
        <v>1343.82409455226</v>
      </c>
      <c r="G6" s="388">
        <v>1340.83102765576</v>
      </c>
      <c r="H6" s="388">
        <v>1332.9451384589379</v>
      </c>
      <c r="I6" s="388">
        <v>1330</v>
      </c>
      <c r="J6" s="388">
        <v>1315.10449778767</v>
      </c>
    </row>
    <row r="7" spans="1:10" s="138" customFormat="1" ht="12" customHeight="1">
      <c r="A7" s="334" t="s">
        <v>1255</v>
      </c>
      <c r="B7" s="1306">
        <v>1388.6277038737417</v>
      </c>
      <c r="C7" s="390">
        <v>1368.2903754323554</v>
      </c>
      <c r="D7" s="389">
        <v>1362.6503301782832</v>
      </c>
      <c r="E7" s="389">
        <v>1345.3550856111667</v>
      </c>
      <c r="F7" s="389">
        <v>1326.6250775828491</v>
      </c>
      <c r="G7" s="389">
        <v>1318.323146733457</v>
      </c>
      <c r="H7" s="389">
        <v>1316.7076004742773</v>
      </c>
      <c r="I7" s="390">
        <v>1316.6159848954999</v>
      </c>
      <c r="J7" s="389">
        <v>1315.10449778767</v>
      </c>
    </row>
    <row r="8" spans="1:10" s="138" customFormat="1" ht="8.25" customHeight="1">
      <c r="A8" s="333"/>
      <c r="B8" s="2248"/>
      <c r="C8" s="2248"/>
      <c r="D8" s="2248"/>
      <c r="E8" s="2248"/>
      <c r="F8" s="2248"/>
      <c r="G8" s="724"/>
      <c r="H8" s="723"/>
    </row>
    <row r="9" spans="1:10" s="62" customFormat="1" ht="12.2" customHeight="1">
      <c r="A9" s="2450" t="s">
        <v>1254</v>
      </c>
      <c r="B9" s="2450"/>
      <c r="C9" s="2450"/>
      <c r="D9" s="2450"/>
      <c r="E9" s="2450"/>
      <c r="F9" s="2450"/>
      <c r="G9" s="2450"/>
      <c r="H9" s="2450"/>
      <c r="I9" s="2450"/>
      <c r="J9" s="2450"/>
    </row>
    <row r="10" spans="1:10" s="62" customFormat="1" ht="12.2" customHeight="1">
      <c r="A10" s="2450" t="s">
        <v>1584</v>
      </c>
      <c r="B10" s="2450"/>
      <c r="C10" s="2450"/>
      <c r="D10" s="2450"/>
      <c r="E10" s="2450"/>
      <c r="F10" s="2450"/>
      <c r="G10" s="2450"/>
      <c r="H10" s="2450"/>
      <c r="I10" s="2450"/>
      <c r="J10" s="2450"/>
    </row>
    <row r="11" spans="1:10" s="62" customFormat="1" ht="22.5" customHeight="1">
      <c r="A11" s="1555"/>
      <c r="B11" s="1555"/>
      <c r="C11" s="1555"/>
      <c r="D11" s="1555"/>
      <c r="E11" s="1555"/>
      <c r="F11" s="1555"/>
      <c r="G11" s="1555"/>
      <c r="H11" s="1555"/>
      <c r="I11" s="1555"/>
      <c r="J11" s="1555"/>
    </row>
    <row r="12" spans="1:10" s="502" customFormat="1" ht="18.75" customHeight="1">
      <c r="A12" s="501" t="s">
        <v>1125</v>
      </c>
    </row>
    <row r="13" spans="1:10" s="50" customFormat="1" ht="12.75" customHeight="1"/>
    <row r="14" spans="1:10" s="52" customFormat="1" ht="11.25" customHeight="1">
      <c r="A14" s="366"/>
      <c r="B14" s="1303" t="s">
        <v>5</v>
      </c>
      <c r="C14" s="329" t="s">
        <v>3</v>
      </c>
      <c r="D14" s="328" t="s">
        <v>6</v>
      </c>
      <c r="E14" s="328" t="s">
        <v>2</v>
      </c>
      <c r="F14" s="329" t="s">
        <v>5</v>
      </c>
      <c r="G14" s="328" t="s">
        <v>3</v>
      </c>
      <c r="H14" s="328" t="s">
        <v>6</v>
      </c>
      <c r="I14" s="328" t="s">
        <v>2</v>
      </c>
      <c r="J14" s="329" t="s">
        <v>5</v>
      </c>
    </row>
    <row r="15" spans="1:10" s="52" customFormat="1" ht="11.25" customHeight="1">
      <c r="A15" s="68" t="s">
        <v>11</v>
      </c>
      <c r="B15" s="2269" t="s">
        <v>1547</v>
      </c>
      <c r="C15" s="331" t="s">
        <v>1157</v>
      </c>
      <c r="D15" s="331" t="s">
        <v>1157</v>
      </c>
      <c r="E15" s="331" t="s">
        <v>1157</v>
      </c>
      <c r="F15" s="331" t="s">
        <v>1157</v>
      </c>
      <c r="G15" s="331" t="s">
        <v>217</v>
      </c>
      <c r="H15" s="331" t="s">
        <v>217</v>
      </c>
      <c r="I15" s="331" t="s">
        <v>217</v>
      </c>
      <c r="J15" s="331" t="s">
        <v>217</v>
      </c>
    </row>
    <row r="16" spans="1:10" s="52" customFormat="1" ht="12" customHeight="1">
      <c r="A16" s="168" t="s">
        <v>152</v>
      </c>
      <c r="B16" s="1307">
        <v>715.31399999999996</v>
      </c>
      <c r="C16" s="1762">
        <v>709.94799999999998</v>
      </c>
      <c r="D16" s="391">
        <v>697.23699999999997</v>
      </c>
      <c r="E16" s="391">
        <v>690.81299999999999</v>
      </c>
      <c r="F16" s="391">
        <v>681.34011346099999</v>
      </c>
      <c r="G16" s="391">
        <v>672.83102403099997</v>
      </c>
      <c r="H16" s="391">
        <v>675.60000508499991</v>
      </c>
      <c r="I16" s="391">
        <v>668.75081220900006</v>
      </c>
      <c r="J16" s="391">
        <v>655.28897085799997</v>
      </c>
    </row>
    <row r="17" spans="1:10" s="52" customFormat="1" ht="12" customHeight="1">
      <c r="A17" s="172" t="s">
        <v>1535</v>
      </c>
      <c r="B17" s="1308">
        <v>136.86500000000001</v>
      </c>
      <c r="C17" s="1763">
        <v>123.69499999999999</v>
      </c>
      <c r="D17" s="392">
        <v>121.029</v>
      </c>
      <c r="E17" s="392">
        <v>118.301</v>
      </c>
      <c r="F17" s="392">
        <v>115.499588289</v>
      </c>
      <c r="G17" s="392">
        <v>123.484212915</v>
      </c>
      <c r="H17" s="392">
        <v>125.442433119</v>
      </c>
      <c r="I17" s="392">
        <v>129.61509368399999</v>
      </c>
      <c r="J17" s="392">
        <v>132.246958681</v>
      </c>
    </row>
    <row r="18" spans="1:10" s="52" customFormat="1" ht="12" customHeight="1">
      <c r="A18" s="172" t="s">
        <v>70</v>
      </c>
      <c r="B18" s="1308">
        <v>194.51400000000001</v>
      </c>
      <c r="C18" s="1763">
        <v>194.215</v>
      </c>
      <c r="D18" s="392">
        <v>189.72900000000001</v>
      </c>
      <c r="E18" s="392">
        <v>187.28899999999999</v>
      </c>
      <c r="F18" s="392">
        <v>186.68432576199999</v>
      </c>
      <c r="G18" s="392">
        <v>188.66421369899999</v>
      </c>
      <c r="H18" s="392">
        <v>185.38267952200002</v>
      </c>
      <c r="I18" s="392">
        <v>184.21997654500001</v>
      </c>
      <c r="J18" s="392">
        <v>183.30609141400001</v>
      </c>
    </row>
    <row r="19" spans="1:10" s="52" customFormat="1" ht="12" customHeight="1">
      <c r="A19" s="172" t="s">
        <v>1536</v>
      </c>
      <c r="B19" s="1308">
        <v>80.259</v>
      </c>
      <c r="C19" s="1763">
        <v>77.486000000000004</v>
      </c>
      <c r="D19" s="392">
        <v>61.837000000000003</v>
      </c>
      <c r="E19" s="392">
        <v>60.707000000000001</v>
      </c>
      <c r="F19" s="392">
        <v>58.731708820999998</v>
      </c>
      <c r="G19" s="392">
        <v>57.546725244999998</v>
      </c>
      <c r="H19" s="392">
        <v>51.090302362000003</v>
      </c>
      <c r="I19" s="392">
        <v>51.142917209000004</v>
      </c>
      <c r="J19" s="392">
        <v>47.313632955000003</v>
      </c>
    </row>
    <row r="20" spans="1:10" s="91" customFormat="1" ht="12" customHeight="1">
      <c r="A20" s="172" t="s">
        <v>226</v>
      </c>
      <c r="B20" s="1308">
        <v>89.891000000000005</v>
      </c>
      <c r="C20" s="1763">
        <v>79.043999999999997</v>
      </c>
      <c r="D20" s="392">
        <v>75.016000000000005</v>
      </c>
      <c r="E20" s="392">
        <v>73.777000000000001</v>
      </c>
      <c r="F20" s="392">
        <v>72.245756099000005</v>
      </c>
      <c r="G20" s="392">
        <v>71.548256676999998</v>
      </c>
      <c r="H20" s="392">
        <v>73.839458298000011</v>
      </c>
      <c r="I20" s="392">
        <v>79.542659858999997</v>
      </c>
      <c r="J20" s="392">
        <v>78.615095323000006</v>
      </c>
    </row>
    <row r="21" spans="1:10" s="91" customFormat="1" ht="12" customHeight="1">
      <c r="A21" s="172" t="s">
        <v>81</v>
      </c>
      <c r="B21" s="1308">
        <v>39.469000000000001</v>
      </c>
      <c r="C21" s="1763">
        <v>36.637999999999998</v>
      </c>
      <c r="D21" s="392">
        <v>35.703000000000003</v>
      </c>
      <c r="E21" s="392">
        <v>36.381999999999998</v>
      </c>
      <c r="F21" s="392">
        <v>35.082839913999997</v>
      </c>
      <c r="G21" s="392">
        <v>33.598880844999996</v>
      </c>
      <c r="H21" s="392">
        <v>34.230643216999994</v>
      </c>
      <c r="I21" s="392">
        <v>34.860746993999996</v>
      </c>
      <c r="J21" s="392">
        <v>35.204466240000002</v>
      </c>
    </row>
    <row r="22" spans="1:10" s="91" customFormat="1" ht="12" customHeight="1">
      <c r="A22" s="172" t="s">
        <v>1537</v>
      </c>
      <c r="B22" s="1308">
        <v>33.140999999999998</v>
      </c>
      <c r="C22" s="1763">
        <v>28.591000000000001</v>
      </c>
      <c r="D22" s="392">
        <v>31.452999999999999</v>
      </c>
      <c r="E22" s="392">
        <v>28.707999999999998</v>
      </c>
      <c r="F22" s="392">
        <v>25.780294311000002</v>
      </c>
      <c r="G22" s="392">
        <v>25.348589772</v>
      </c>
      <c r="H22" s="392">
        <v>25.269947675000001</v>
      </c>
      <c r="I22" s="392">
        <v>25.460421547000003</v>
      </c>
      <c r="J22" s="392">
        <v>24.945504726999999</v>
      </c>
    </row>
    <row r="23" spans="1:10" s="91" customFormat="1" ht="12" customHeight="1">
      <c r="A23" s="172" t="s">
        <v>1538</v>
      </c>
      <c r="B23" s="1308">
        <v>45.82</v>
      </c>
      <c r="C23" s="1763">
        <v>45.28</v>
      </c>
      <c r="D23" s="392">
        <v>33.037999999999997</v>
      </c>
      <c r="E23" s="392">
        <v>33.738999999999997</v>
      </c>
      <c r="F23" s="392">
        <v>31.363792542999999</v>
      </c>
      <c r="G23" s="392">
        <v>33.39571291</v>
      </c>
      <c r="H23" s="392">
        <v>32.389295795000002</v>
      </c>
      <c r="I23" s="392">
        <v>30.810916486999997</v>
      </c>
      <c r="J23" s="392">
        <v>31.524633076999997</v>
      </c>
    </row>
    <row r="24" spans="1:10" s="91" customFormat="1" ht="12" customHeight="1">
      <c r="A24" s="172" t="s">
        <v>84</v>
      </c>
      <c r="B24" s="1308">
        <v>55.383000000000003</v>
      </c>
      <c r="C24" s="1763">
        <v>49.16</v>
      </c>
      <c r="D24" s="392">
        <v>50.406999999999996</v>
      </c>
      <c r="E24" s="392">
        <v>49.142000000000003</v>
      </c>
      <c r="F24" s="392">
        <v>48.513418737999999</v>
      </c>
      <c r="G24" s="392">
        <v>47.348289932</v>
      </c>
      <c r="H24" s="392">
        <v>47.393402864999999</v>
      </c>
      <c r="I24" s="392">
        <v>44.324439724000001</v>
      </c>
      <c r="J24" s="392">
        <v>42.731106926000002</v>
      </c>
    </row>
    <row r="25" spans="1:10" s="91" customFormat="1" ht="12" customHeight="1">
      <c r="A25" s="172" t="s">
        <v>85</v>
      </c>
      <c r="B25" s="1308">
        <v>32.795999999999999</v>
      </c>
      <c r="C25" s="1763">
        <v>35.1</v>
      </c>
      <c r="D25" s="392">
        <v>32.896999999999998</v>
      </c>
      <c r="E25" s="392">
        <v>30.683</v>
      </c>
      <c r="F25" s="392">
        <v>30.871931451000002</v>
      </c>
      <c r="G25" s="392">
        <v>30.053704805999999</v>
      </c>
      <c r="H25" s="392">
        <v>31.857917968000002</v>
      </c>
      <c r="I25" s="392">
        <v>31.301213524999998</v>
      </c>
      <c r="J25" s="392">
        <v>30.942516770999998</v>
      </c>
    </row>
    <row r="26" spans="1:10" s="91" customFormat="1" ht="12" customHeight="1">
      <c r="A26" s="172" t="s">
        <v>129</v>
      </c>
      <c r="B26" s="1308">
        <v>16.273</v>
      </c>
      <c r="C26" s="1763">
        <v>17.405000000000001</v>
      </c>
      <c r="D26" s="392">
        <v>17.155000000000001</v>
      </c>
      <c r="E26" s="392">
        <v>17.870999999999999</v>
      </c>
      <c r="F26" s="392">
        <v>17.922104949000001</v>
      </c>
      <c r="G26" s="392">
        <v>18.933008358999999</v>
      </c>
      <c r="H26" s="392">
        <v>18.940484514000001</v>
      </c>
      <c r="I26" s="392">
        <v>17.854281672999999</v>
      </c>
      <c r="J26" s="392">
        <v>18.568175938</v>
      </c>
    </row>
    <row r="27" spans="1:10" s="91" customFormat="1" ht="12" customHeight="1">
      <c r="A27" s="393" t="s">
        <v>86</v>
      </c>
      <c r="B27" s="1308">
        <v>5.3929999999999998</v>
      </c>
      <c r="C27" s="1763">
        <v>6.9610000000000003</v>
      </c>
      <c r="D27" s="392">
        <v>9.6460000000000008</v>
      </c>
      <c r="E27" s="392">
        <v>9.1059999999999999</v>
      </c>
      <c r="F27" s="392">
        <v>9.4684532580000003</v>
      </c>
      <c r="G27" s="392">
        <v>9.2075504909999992</v>
      </c>
      <c r="H27" s="392">
        <v>7.6080858280000001</v>
      </c>
      <c r="I27" s="392">
        <v>6.6749432019999997</v>
      </c>
      <c r="J27" s="392">
        <v>6.8208772319999991</v>
      </c>
    </row>
    <row r="28" spans="1:10" s="91" customFormat="1" ht="12" customHeight="1">
      <c r="A28" s="393" t="s">
        <v>87</v>
      </c>
      <c r="B28" s="1308">
        <v>7.415</v>
      </c>
      <c r="C28" s="1763">
        <v>8.359</v>
      </c>
      <c r="D28" s="392">
        <v>8.3130000000000006</v>
      </c>
      <c r="E28" s="392">
        <v>7.9960000000000004</v>
      </c>
      <c r="F28" s="392">
        <v>7.9826025190000003</v>
      </c>
      <c r="G28" s="392">
        <v>8.0900703000000007</v>
      </c>
      <c r="H28" s="392">
        <v>7.8399972610000006</v>
      </c>
      <c r="I28" s="392">
        <v>7.8887115859999994</v>
      </c>
      <c r="J28" s="392">
        <v>10.092021789</v>
      </c>
    </row>
    <row r="29" spans="1:10" s="91" customFormat="1" ht="12" customHeight="1">
      <c r="A29" s="393" t="s">
        <v>94</v>
      </c>
      <c r="B29" s="1308">
        <v>14.670999999999999</v>
      </c>
      <c r="C29" s="1763">
        <v>13.02</v>
      </c>
      <c r="D29" s="392">
        <v>11.269</v>
      </c>
      <c r="E29" s="392">
        <v>11.111000000000001</v>
      </c>
      <c r="F29" s="392">
        <v>8.6585345560000011</v>
      </c>
      <c r="G29" s="392">
        <v>8.0845259429999992</v>
      </c>
      <c r="H29" s="392">
        <v>4.6975155059999993</v>
      </c>
      <c r="I29" s="392">
        <v>4.543556605</v>
      </c>
      <c r="J29" s="392">
        <v>4.1233003989999997</v>
      </c>
    </row>
    <row r="30" spans="1:10" s="91" customFormat="1" ht="12" customHeight="1">
      <c r="A30" s="394" t="s">
        <v>88</v>
      </c>
      <c r="B30" s="1308">
        <v>6.742</v>
      </c>
      <c r="C30" s="1763">
        <v>11.092000000000001</v>
      </c>
      <c r="D30" s="392">
        <v>10.210000000000001</v>
      </c>
      <c r="E30" s="392">
        <v>11.103</v>
      </c>
      <c r="F30" s="392">
        <v>11.469776170999999</v>
      </c>
      <c r="G30" s="392">
        <v>11.322582887999999</v>
      </c>
      <c r="H30" s="392">
        <v>10.464789948</v>
      </c>
      <c r="I30" s="392">
        <v>11.475188625000001</v>
      </c>
      <c r="J30" s="392">
        <v>11.8</v>
      </c>
    </row>
    <row r="31" spans="1:10" s="52" customFormat="1" ht="12" customHeight="1">
      <c r="A31" s="557" t="s">
        <v>131</v>
      </c>
      <c r="B31" s="1309">
        <v>1473.9469999999999</v>
      </c>
      <c r="C31" s="1764">
        <v>1435.9939999999999</v>
      </c>
      <c r="D31" s="558">
        <v>1384.94</v>
      </c>
      <c r="E31" s="558">
        <v>1366.7280000000007</v>
      </c>
      <c r="F31" s="558">
        <v>1341.615240842</v>
      </c>
      <c r="G31" s="558">
        <v>1339.43968681046</v>
      </c>
      <c r="H31" s="558">
        <v>1332.046958963</v>
      </c>
      <c r="I31" s="558">
        <v>1328.4658794740001</v>
      </c>
      <c r="J31" s="558">
        <v>1313.5233523300003</v>
      </c>
    </row>
    <row r="32" spans="1:10" s="91" customFormat="1" ht="12" customHeight="1">
      <c r="A32" s="394" t="s">
        <v>1539</v>
      </c>
      <c r="B32" s="1310">
        <v>189.74600000000001</v>
      </c>
      <c r="C32" s="1765">
        <v>360.17500000000001</v>
      </c>
      <c r="D32" s="555">
        <v>97.826999999999998</v>
      </c>
      <c r="E32" s="555">
        <v>170.75800000000001</v>
      </c>
      <c r="F32" s="555">
        <v>35.650496703999998</v>
      </c>
      <c r="G32" s="555">
        <v>169.04933824319599</v>
      </c>
      <c r="H32" s="555">
        <v>16.717239788821001</v>
      </c>
      <c r="I32" s="555">
        <v>36.454873999999997</v>
      </c>
      <c r="J32" s="555">
        <v>36.799999999999997</v>
      </c>
    </row>
    <row r="33" spans="1:11" s="93" customFormat="1" ht="12" customHeight="1">
      <c r="A33" s="395" t="s">
        <v>509</v>
      </c>
      <c r="B33" s="1311">
        <v>1663.693</v>
      </c>
      <c r="C33" s="1766">
        <v>1796.1689999999999</v>
      </c>
      <c r="D33" s="396">
        <v>1482.7670000000001</v>
      </c>
      <c r="E33" s="396">
        <v>1537.4860000000008</v>
      </c>
      <c r="F33" s="396">
        <v>1377.2657375469998</v>
      </c>
      <c r="G33" s="396">
        <v>1508.48902505365</v>
      </c>
      <c r="H33" s="396">
        <v>1348.7641987518209</v>
      </c>
      <c r="I33" s="396">
        <v>1364.9207534740001</v>
      </c>
      <c r="J33" s="396">
        <v>1350.3233523300003</v>
      </c>
    </row>
    <row r="34" spans="1:11" s="62" customFormat="1" ht="7.5" customHeight="1"/>
    <row r="35" spans="1:11" s="62" customFormat="1" ht="13.35" customHeight="1">
      <c r="A35" s="2450" t="s">
        <v>608</v>
      </c>
      <c r="B35" s="2450"/>
      <c r="C35" s="2450"/>
      <c r="D35" s="2450"/>
      <c r="E35" s="2450"/>
      <c r="F35" s="2450"/>
      <c r="G35" s="2450"/>
      <c r="H35" s="2450"/>
      <c r="I35" s="2450"/>
      <c r="J35" s="2450"/>
    </row>
    <row r="36" spans="1:11" ht="31.5" customHeight="1">
      <c r="A36" s="2451" t="s">
        <v>1690</v>
      </c>
      <c r="B36" s="2451"/>
      <c r="C36" s="2451"/>
      <c r="D36" s="2451"/>
      <c r="E36" s="2451"/>
      <c r="F36" s="2451"/>
      <c r="G36" s="2451"/>
      <c r="H36" s="2451"/>
      <c r="I36" s="2451"/>
      <c r="J36" s="2451"/>
      <c r="K36" s="300"/>
    </row>
    <row r="37" spans="1:11" ht="13.35" customHeight="1">
      <c r="A37" s="2450" t="s">
        <v>1534</v>
      </c>
      <c r="B37" s="2450"/>
      <c r="C37" s="2450"/>
      <c r="D37" s="2450"/>
      <c r="E37" s="2450"/>
      <c r="F37" s="2450"/>
      <c r="G37" s="2450"/>
      <c r="H37" s="2450"/>
      <c r="I37" s="2450"/>
      <c r="J37" s="2450"/>
    </row>
    <row r="38" spans="1:11" ht="22.5" customHeight="1">
      <c r="A38" s="2450"/>
      <c r="B38" s="2450"/>
      <c r="C38" s="2450"/>
      <c r="D38" s="2450"/>
      <c r="E38" s="2450"/>
      <c r="F38" s="2450"/>
      <c r="G38" s="2450"/>
      <c r="H38" s="2450"/>
      <c r="I38" s="2450"/>
      <c r="J38" s="2450"/>
      <c r="K38" s="2450"/>
    </row>
    <row r="39" spans="1:11" ht="22.5" customHeight="1">
      <c r="A39" s="2450"/>
      <c r="B39" s="2450"/>
      <c r="C39" s="2450"/>
      <c r="D39" s="2450"/>
      <c r="E39" s="2450"/>
      <c r="F39" s="2450"/>
      <c r="G39" s="2450"/>
      <c r="H39" s="2450"/>
      <c r="I39" s="2450"/>
      <c r="J39" s="2450"/>
      <c r="K39" s="2450"/>
    </row>
  </sheetData>
  <mergeCells count="7">
    <mergeCell ref="A38:K38"/>
    <mergeCell ref="A39:K39"/>
    <mergeCell ref="A9:J9"/>
    <mergeCell ref="A35:J35"/>
    <mergeCell ref="A37:J37"/>
    <mergeCell ref="A10:J10"/>
    <mergeCell ref="A36:J36"/>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P78"/>
  <sheetViews>
    <sheetView showGridLines="0" zoomScale="140" zoomScaleNormal="140" zoomScaleSheetLayoutView="90" workbookViewId="0"/>
  </sheetViews>
  <sheetFormatPr baseColWidth="10" defaultColWidth="9.140625" defaultRowHeight="22.5" customHeight="1"/>
  <cols>
    <col min="1" max="1" width="35.28515625" style="62" customWidth="1"/>
    <col min="2" max="2" width="6.42578125" style="98" customWidth="1"/>
    <col min="3" max="4" width="6.42578125" style="62" customWidth="1"/>
    <col min="5" max="8" width="6.42578125" style="98" customWidth="1"/>
    <col min="9" max="9" width="6.42578125" style="62" customWidth="1"/>
    <col min="10" max="10" width="6.42578125" style="98" customWidth="1"/>
    <col min="11" max="12" width="6.42578125" style="62" customWidth="1"/>
    <col min="13" max="18" width="10.42578125" style="62" customWidth="1"/>
    <col min="19" max="19" width="10.85546875" style="62" customWidth="1"/>
    <col min="20" max="20" width="49" style="62" customWidth="1"/>
    <col min="21" max="27" width="10.42578125" style="62" customWidth="1"/>
    <col min="28" max="16384" width="9.140625" style="62"/>
  </cols>
  <sheetData>
    <row r="1" spans="1:14" s="98" customFormat="1" ht="22.5" customHeight="1">
      <c r="A1" s="705"/>
      <c r="B1" s="706"/>
      <c r="C1" s="706"/>
      <c r="D1" s="706"/>
      <c r="E1" s="706"/>
      <c r="F1" s="706"/>
      <c r="G1" s="706"/>
      <c r="H1" s="706"/>
      <c r="I1" s="706"/>
      <c r="J1" s="706"/>
    </row>
    <row r="2" spans="1:14" s="502" customFormat="1" ht="18.75" customHeight="1">
      <c r="A2" s="501" t="s">
        <v>1126</v>
      </c>
    </row>
    <row r="3" spans="1:14" s="50" customFormat="1" ht="12.75" customHeight="1"/>
    <row r="4" spans="1:14" s="52" customFormat="1" ht="13.5" customHeight="1">
      <c r="A4" s="68" t="s">
        <v>1</v>
      </c>
      <c r="B4" s="1235" t="s">
        <v>1546</v>
      </c>
      <c r="C4" s="310" t="s">
        <v>1488</v>
      </c>
      <c r="D4" s="405" t="s">
        <v>1385</v>
      </c>
      <c r="E4" s="405" t="s">
        <v>1258</v>
      </c>
      <c r="F4" s="405" t="s">
        <v>1189</v>
      </c>
      <c r="G4" s="405" t="s">
        <v>1052</v>
      </c>
      <c r="H4" s="405" t="s">
        <v>609</v>
      </c>
      <c r="I4" s="405" t="s">
        <v>328</v>
      </c>
      <c r="J4" s="310" t="s">
        <v>299</v>
      </c>
      <c r="K4" s="93"/>
      <c r="L4" s="93"/>
    </row>
    <row r="5" spans="1:14" s="52" customFormat="1" ht="12" customHeight="1">
      <c r="A5" s="2313" t="s">
        <v>605</v>
      </c>
      <c r="B5" s="2202">
        <v>-34.308999999999997</v>
      </c>
      <c r="C5" s="2203">
        <v>-67.369509999999991</v>
      </c>
      <c r="D5" s="2203">
        <v>83.970017999999996</v>
      </c>
      <c r="E5" s="2203">
        <v>53.228496</v>
      </c>
      <c r="F5" s="2203">
        <v>47.976047000000023</v>
      </c>
      <c r="G5" s="2203">
        <v>69.239725585986832</v>
      </c>
      <c r="H5" s="2203">
        <v>51.107283999999993</v>
      </c>
      <c r="I5" s="2203">
        <v>135.54362916324095</v>
      </c>
      <c r="J5" s="2203">
        <v>94.413983250772034</v>
      </c>
      <c r="K5" s="93"/>
      <c r="L5" s="93"/>
    </row>
    <row r="6" spans="1:14" s="52" customFormat="1" ht="12" customHeight="1">
      <c r="A6" s="2309" t="s">
        <v>547</v>
      </c>
      <c r="B6" s="1239">
        <v>-80.772999999999996</v>
      </c>
      <c r="C6" s="406">
        <v>-141.16399999999999</v>
      </c>
      <c r="D6" s="406">
        <v>33.094999999999999</v>
      </c>
      <c r="E6" s="406">
        <v>-5.2389999999999972</v>
      </c>
      <c r="F6" s="406">
        <v>-15.914999999999978</v>
      </c>
      <c r="G6" s="406">
        <v>35.624002000000139</v>
      </c>
      <c r="H6" s="406">
        <v>15.073999999999991</v>
      </c>
      <c r="I6" s="406">
        <v>17.109998999999931</v>
      </c>
      <c r="J6" s="406">
        <v>9.2679989999999304</v>
      </c>
      <c r="K6" s="93"/>
      <c r="L6" s="93"/>
    </row>
    <row r="7" spans="1:14" s="52" customFormat="1" ht="12" customHeight="1">
      <c r="A7" s="2310" t="s">
        <v>1951</v>
      </c>
      <c r="B7" s="1239">
        <v>46.463999999999999</v>
      </c>
      <c r="C7" s="406">
        <v>73.794489999999996</v>
      </c>
      <c r="D7" s="407">
        <v>50.875017999999997</v>
      </c>
      <c r="E7" s="407">
        <v>58.467495999999997</v>
      </c>
      <c r="F7" s="407">
        <v>63.891047</v>
      </c>
      <c r="G7" s="407">
        <v>33.6157235859867</v>
      </c>
      <c r="H7" s="407">
        <v>36.033284000000002</v>
      </c>
      <c r="I7" s="407">
        <v>118.43363016324101</v>
      </c>
      <c r="J7" s="407">
        <v>85.145984250772102</v>
      </c>
      <c r="K7" s="93"/>
      <c r="L7" s="93"/>
      <c r="N7" s="1660"/>
    </row>
    <row r="8" spans="1:14" s="52" customFormat="1" ht="12" customHeight="1">
      <c r="A8" s="1575" t="s">
        <v>1952</v>
      </c>
      <c r="B8" s="2202">
        <v>308.21299999999997</v>
      </c>
      <c r="C8" s="2203">
        <v>450.44429200000002</v>
      </c>
      <c r="D8" s="2203">
        <v>165.10253700000001</v>
      </c>
      <c r="E8" s="2203">
        <v>156.78350800000001</v>
      </c>
      <c r="F8" s="2203">
        <v>65.394219000000007</v>
      </c>
      <c r="G8" s="2203">
        <v>195.87343549401299</v>
      </c>
      <c r="H8" s="2203">
        <v>110.367</v>
      </c>
      <c r="I8" s="2203">
        <v>143.09428007675899</v>
      </c>
      <c r="J8" s="2203">
        <v>68.847141429227904</v>
      </c>
      <c r="K8" s="93"/>
      <c r="L8" s="93"/>
      <c r="N8" s="1661"/>
    </row>
    <row r="9" spans="1:14" s="54" customFormat="1" ht="12" customHeight="1">
      <c r="A9" s="2311" t="s">
        <v>1653</v>
      </c>
      <c r="B9" s="2204">
        <v>256.47382499999998</v>
      </c>
      <c r="C9" s="2203">
        <v>496.00073800000001</v>
      </c>
      <c r="D9" s="2203">
        <v>17.841063000000016</v>
      </c>
      <c r="E9" s="2203">
        <v>291.60223400000001</v>
      </c>
      <c r="F9" s="2203">
        <v>219.039379</v>
      </c>
      <c r="G9" s="2203">
        <v>-29.438082080000051</v>
      </c>
      <c r="H9" s="2203">
        <v>512.74023099999988</v>
      </c>
      <c r="I9" s="2203">
        <v>512.27860476000001</v>
      </c>
      <c r="J9" s="2203">
        <v>452.55516932</v>
      </c>
      <c r="K9" s="93"/>
      <c r="L9" s="93"/>
    </row>
    <row r="10" spans="1:14" s="52" customFormat="1" ht="12" customHeight="1">
      <c r="A10" s="2309" t="s">
        <v>172</v>
      </c>
      <c r="B10" s="1239">
        <v>-15.231629000000002</v>
      </c>
      <c r="C10" s="406">
        <v>332.94266199999998</v>
      </c>
      <c r="D10" s="406">
        <v>-3.4463159999999995</v>
      </c>
      <c r="E10" s="406">
        <v>96.874093000000002</v>
      </c>
      <c r="F10" s="406">
        <v>-56.379592000000009</v>
      </c>
      <c r="G10" s="406">
        <v>67.303966000000017</v>
      </c>
      <c r="H10" s="406">
        <v>32.170355999999998</v>
      </c>
      <c r="I10" s="406">
        <v>60.997931000000001</v>
      </c>
      <c r="J10" s="406">
        <v>-24.486000000000001</v>
      </c>
      <c r="K10" s="93"/>
      <c r="L10" s="93"/>
    </row>
    <row r="11" spans="1:14" s="52" customFormat="1" ht="12" customHeight="1">
      <c r="A11" s="2309" t="s">
        <v>1162</v>
      </c>
      <c r="B11" s="1239">
        <v>-39.037002000000001</v>
      </c>
      <c r="C11" s="406">
        <v>165.81126</v>
      </c>
      <c r="D11" s="407">
        <v>85.647542000000001</v>
      </c>
      <c r="E11" s="407">
        <v>-17.301036</v>
      </c>
      <c r="F11" s="407">
        <v>56.479683000000009</v>
      </c>
      <c r="G11" s="407">
        <v>86.358379999999997</v>
      </c>
      <c r="H11" s="407">
        <v>51.246406</v>
      </c>
      <c r="I11" s="407">
        <v>82.180481</v>
      </c>
      <c r="J11" s="407">
        <v>8.1470460000000031</v>
      </c>
      <c r="K11" s="93"/>
      <c r="L11" s="93"/>
    </row>
    <row r="12" spans="1:14" s="52" customFormat="1" ht="12" customHeight="1">
      <c r="A12" s="485" t="s">
        <v>176</v>
      </c>
      <c r="B12" s="1297">
        <v>241.58047799999997</v>
      </c>
      <c r="C12" s="1767">
        <v>-21.445728999999996</v>
      </c>
      <c r="D12" s="408">
        <v>-115.61417</v>
      </c>
      <c r="E12" s="408">
        <v>152.01322000000002</v>
      </c>
      <c r="F12" s="408">
        <v>151.54004000000003</v>
      </c>
      <c r="G12" s="408">
        <v>-270.63313400000004</v>
      </c>
      <c r="H12" s="408">
        <v>225.26973099999998</v>
      </c>
      <c r="I12" s="408">
        <v>198.41288199999997</v>
      </c>
      <c r="J12" s="408">
        <v>346.75987600000002</v>
      </c>
      <c r="K12" s="93"/>
      <c r="L12" s="93"/>
    </row>
    <row r="13" spans="1:14" s="52" customFormat="1" ht="12" customHeight="1">
      <c r="A13" s="2312" t="s">
        <v>171</v>
      </c>
      <c r="B13" s="1239">
        <v>12.1</v>
      </c>
      <c r="C13" s="406">
        <v>4.5764180000000003</v>
      </c>
      <c r="D13" s="407">
        <v>4.8835450000000016</v>
      </c>
      <c r="E13" s="407">
        <v>-2.139589</v>
      </c>
      <c r="F13" s="407">
        <v>23.640714000000003</v>
      </c>
      <c r="G13" s="407">
        <v>-17.041796080000012</v>
      </c>
      <c r="H13" s="407">
        <v>2.168574</v>
      </c>
      <c r="I13" s="407">
        <v>66.092633759999998</v>
      </c>
      <c r="J13" s="407">
        <v>1.0125883199999999</v>
      </c>
      <c r="K13" s="93"/>
      <c r="L13" s="93"/>
    </row>
    <row r="14" spans="1:14" s="52" customFormat="1" ht="12" customHeight="1">
      <c r="A14" s="2312" t="s">
        <v>316</v>
      </c>
      <c r="B14" s="1239">
        <v>50.403869</v>
      </c>
      <c r="C14" s="406">
        <v>1.3146810000000038</v>
      </c>
      <c r="D14" s="407">
        <v>38.810610000000011</v>
      </c>
      <c r="E14" s="407">
        <v>53.139982999999994</v>
      </c>
      <c r="F14" s="407">
        <v>31.058311999999976</v>
      </c>
      <c r="G14" s="407">
        <v>93.370901999999987</v>
      </c>
      <c r="H14" s="407">
        <v>189.43716399999997</v>
      </c>
      <c r="I14" s="407">
        <v>83</v>
      </c>
      <c r="J14" s="407">
        <v>105.12165899999999</v>
      </c>
      <c r="K14" s="93"/>
      <c r="L14" s="93"/>
    </row>
    <row r="15" spans="1:14" s="52" customFormat="1" ht="12" customHeight="1">
      <c r="A15" s="2312" t="s">
        <v>1763</v>
      </c>
      <c r="B15" s="1239">
        <v>6.6581090000000023</v>
      </c>
      <c r="C15" s="406">
        <v>12.801445999999999</v>
      </c>
      <c r="D15" s="407">
        <v>7.5598520000000002</v>
      </c>
      <c r="E15" s="407">
        <v>9.0155630000000002</v>
      </c>
      <c r="F15" s="407">
        <v>12.700222</v>
      </c>
      <c r="G15" s="407">
        <v>11.2036</v>
      </c>
      <c r="H15" s="407">
        <v>12.448</v>
      </c>
      <c r="I15" s="407">
        <v>21.594677000000001</v>
      </c>
      <c r="J15" s="407">
        <v>16</v>
      </c>
      <c r="K15" s="93"/>
      <c r="L15" s="93"/>
    </row>
    <row r="16" spans="1:14" s="91" customFormat="1" ht="12" customHeight="1">
      <c r="A16" s="2314" t="s">
        <v>276</v>
      </c>
      <c r="B16" s="2315">
        <v>530.37782499999992</v>
      </c>
      <c r="C16" s="2316">
        <v>879.07551999999998</v>
      </c>
      <c r="D16" s="2316">
        <v>266.91361799999999</v>
      </c>
      <c r="E16" s="2316">
        <v>501.614238</v>
      </c>
      <c r="F16" s="2316">
        <v>332.40964500000007</v>
      </c>
      <c r="G16" s="2316">
        <v>235.6750790000001</v>
      </c>
      <c r="H16" s="2316">
        <v>674.21451499999989</v>
      </c>
      <c r="I16" s="2316">
        <v>790.91651399999989</v>
      </c>
      <c r="J16" s="2316">
        <v>616</v>
      </c>
      <c r="K16" s="111" t="s">
        <v>0</v>
      </c>
    </row>
    <row r="17" spans="1:11" s="91" customFormat="1" ht="12" customHeight="1">
      <c r="A17" s="2317" t="s">
        <v>262</v>
      </c>
      <c r="B17" s="1299">
        <v>44.400000000000006</v>
      </c>
      <c r="C17" s="1768">
        <v>-57.695394056999994</v>
      </c>
      <c r="D17" s="1768">
        <v>-83.748999999999995</v>
      </c>
      <c r="E17" s="1768">
        <v>52</v>
      </c>
      <c r="F17" s="1768">
        <v>-252</v>
      </c>
      <c r="G17" s="1768">
        <v>-200</v>
      </c>
      <c r="H17" s="1768">
        <v>-199</v>
      </c>
      <c r="I17" s="1768">
        <v>146</v>
      </c>
      <c r="J17" s="1768">
        <v>121</v>
      </c>
      <c r="K17" s="92"/>
    </row>
    <row r="18" spans="1:11" s="93" customFormat="1" ht="12" customHeight="1">
      <c r="A18" s="409" t="s">
        <v>263</v>
      </c>
      <c r="B18" s="1298">
        <v>574.77782500000001</v>
      </c>
      <c r="C18" s="410">
        <v>821.38012594299994</v>
      </c>
      <c r="D18" s="410">
        <v>183.16461799999999</v>
      </c>
      <c r="E18" s="410">
        <v>553.614238</v>
      </c>
      <c r="F18" s="410">
        <v>80.409645000000069</v>
      </c>
      <c r="G18" s="410">
        <v>35.675079000000096</v>
      </c>
      <c r="H18" s="410">
        <v>475.21451499999989</v>
      </c>
      <c r="I18" s="410">
        <v>936.72766999999999</v>
      </c>
      <c r="J18" s="410">
        <v>737</v>
      </c>
      <c r="K18" s="111"/>
    </row>
    <row r="19" spans="1:11" s="52" customFormat="1" ht="12" customHeight="1">
      <c r="A19" s="2318" t="s">
        <v>458</v>
      </c>
      <c r="B19" s="2319">
        <v>0.16009999999999999</v>
      </c>
      <c r="C19" s="2320">
        <v>0.23039999999999999</v>
      </c>
      <c r="D19" s="2320">
        <v>5.2899999999999996E-2</v>
      </c>
      <c r="E19" s="2320">
        <v>0.1646</v>
      </c>
      <c r="F19" s="2320">
        <v>2.4199999999999999E-2</v>
      </c>
      <c r="G19" s="2320">
        <v>1.06E-2</v>
      </c>
      <c r="H19" s="2320">
        <v>0.1419</v>
      </c>
      <c r="I19" s="2320">
        <v>0.28610000000000002</v>
      </c>
      <c r="J19" s="2320">
        <v>0.22950000000000004</v>
      </c>
      <c r="K19" s="1639"/>
    </row>
    <row r="20" spans="1:11" s="93" customFormat="1" ht="22.5" customHeight="1">
      <c r="A20" s="203"/>
      <c r="B20" s="112"/>
      <c r="C20" s="112"/>
      <c r="D20" s="112"/>
      <c r="E20" s="112"/>
      <c r="F20" s="112"/>
      <c r="G20" s="112"/>
      <c r="H20" s="112"/>
      <c r="I20" s="112"/>
      <c r="J20" s="112"/>
      <c r="K20" s="111"/>
    </row>
    <row r="21" spans="1:11" s="502" customFormat="1" ht="18.75" customHeight="1">
      <c r="A21" s="501" t="s">
        <v>1292</v>
      </c>
    </row>
    <row r="22" spans="1:11" s="50" customFormat="1" ht="12.75" customHeight="1"/>
    <row r="23" spans="1:11" s="1897" customFormat="1" ht="13.5" customHeight="1">
      <c r="A23" s="68" t="s">
        <v>1</v>
      </c>
      <c r="B23" s="1235" t="s">
        <v>1157</v>
      </c>
      <c r="C23" s="405" t="s">
        <v>217</v>
      </c>
      <c r="D23" s="310" t="s">
        <v>214</v>
      </c>
      <c r="E23" s="93"/>
      <c r="F23" s="93"/>
    </row>
    <row r="24" spans="1:11" s="1897" customFormat="1" ht="12" customHeight="1">
      <c r="A24" s="2313" t="s">
        <v>605</v>
      </c>
      <c r="B24" s="2202">
        <v>117.80505099999999</v>
      </c>
      <c r="C24" s="2203">
        <v>350.30462199999999</v>
      </c>
      <c r="D24" s="2203">
        <v>443.47747280606342</v>
      </c>
      <c r="E24" s="93"/>
      <c r="F24" s="93"/>
    </row>
    <row r="25" spans="1:11" s="1897" customFormat="1" ht="12" customHeight="1">
      <c r="A25" s="2309" t="s">
        <v>547</v>
      </c>
      <c r="B25" s="1239">
        <v>-129.22299999999996</v>
      </c>
      <c r="C25" s="406">
        <v>77.075999999999993</v>
      </c>
      <c r="D25" s="406">
        <v>111</v>
      </c>
      <c r="E25" s="93"/>
      <c r="F25" s="93"/>
    </row>
    <row r="26" spans="1:11" s="1897" customFormat="1" ht="12" customHeight="1">
      <c r="A26" s="2310" t="s">
        <v>1951</v>
      </c>
      <c r="B26" s="1239">
        <v>247.028051</v>
      </c>
      <c r="C26" s="407">
        <v>273.22862199999997</v>
      </c>
      <c r="D26" s="407">
        <v>332.47747280606342</v>
      </c>
      <c r="E26" s="93"/>
      <c r="F26" s="93"/>
      <c r="H26" s="1660"/>
    </row>
    <row r="27" spans="1:11" s="1897" customFormat="1" ht="12" customHeight="1">
      <c r="A27" s="1575" t="s">
        <v>1952</v>
      </c>
      <c r="B27" s="2202">
        <v>837.72455600000001</v>
      </c>
      <c r="C27" s="2203">
        <v>518.18185700000004</v>
      </c>
      <c r="D27" s="2203">
        <v>540.00069364252874</v>
      </c>
      <c r="E27" s="93"/>
      <c r="F27" s="93"/>
      <c r="H27" s="1661"/>
    </row>
    <row r="28" spans="1:11" s="54" customFormat="1" ht="12" customHeight="1">
      <c r="A28" s="2311" t="s">
        <v>1653</v>
      </c>
      <c r="B28" s="2202">
        <v>1024.483414</v>
      </c>
      <c r="C28" s="2205">
        <v>1448.135923</v>
      </c>
      <c r="D28" s="2205">
        <v>1932.6722022488063</v>
      </c>
      <c r="E28" s="93"/>
      <c r="F28" s="93"/>
    </row>
    <row r="29" spans="1:11" s="1897" customFormat="1" ht="12" customHeight="1">
      <c r="A29" s="2309" t="s">
        <v>172</v>
      </c>
      <c r="B29" s="1239">
        <v>369.99084699999997</v>
      </c>
      <c r="C29" s="406">
        <v>135.98625300000003</v>
      </c>
      <c r="D29" s="406">
        <v>-20.554445758700766</v>
      </c>
      <c r="E29" s="93"/>
      <c r="F29" s="93"/>
    </row>
    <row r="30" spans="1:11" s="1897" customFormat="1" ht="12" customHeight="1">
      <c r="A30" s="2309" t="s">
        <v>1162</v>
      </c>
      <c r="B30" s="1239">
        <v>290.637449</v>
      </c>
      <c r="C30" s="407">
        <v>227.93231299999997</v>
      </c>
      <c r="D30" s="407">
        <v>141.992617</v>
      </c>
      <c r="E30" s="93"/>
      <c r="F30" s="93"/>
    </row>
    <row r="31" spans="1:11" s="1897" customFormat="1" ht="12" customHeight="1">
      <c r="A31" s="485" t="s">
        <v>176</v>
      </c>
      <c r="B31" s="1239">
        <v>166.49336100000005</v>
      </c>
      <c r="C31" s="408">
        <v>499.80935499999993</v>
      </c>
      <c r="D31" s="408">
        <v>945.00794194999992</v>
      </c>
      <c r="E31" s="93"/>
      <c r="F31" s="93"/>
    </row>
    <row r="32" spans="1:11" s="1897" customFormat="1" ht="12" customHeight="1">
      <c r="A32" s="2312" t="s">
        <v>171</v>
      </c>
      <c r="B32" s="1239">
        <v>30.961088000000004</v>
      </c>
      <c r="C32" s="407">
        <v>52.231999999999985</v>
      </c>
      <c r="D32" s="407">
        <v>230.44152556999995</v>
      </c>
      <c r="E32" s="93"/>
      <c r="F32" s="93"/>
    </row>
    <row r="33" spans="1:11" s="1897" customFormat="1" ht="12" customHeight="1">
      <c r="A33" s="2312" t="s">
        <v>316</v>
      </c>
      <c r="B33" s="1239">
        <v>124.32358599999998</v>
      </c>
      <c r="C33" s="407">
        <v>470.92972499999996</v>
      </c>
      <c r="D33" s="407">
        <v>635.49256348750737</v>
      </c>
      <c r="E33" s="93"/>
      <c r="F33" s="93"/>
    </row>
    <row r="34" spans="1:11" s="1897" customFormat="1" ht="12" customHeight="1">
      <c r="A34" s="2312" t="s">
        <v>1763</v>
      </c>
      <c r="B34" s="1239">
        <v>42.077083000000002</v>
      </c>
      <c r="C34" s="407">
        <v>61.246276999999999</v>
      </c>
      <c r="D34" s="407">
        <v>0.29200000000000004</v>
      </c>
      <c r="E34" s="93"/>
      <c r="F34" s="93"/>
    </row>
    <row r="35" spans="1:11" s="91" customFormat="1" ht="12" customHeight="1">
      <c r="A35" s="2314" t="s">
        <v>276</v>
      </c>
      <c r="B35" s="2315">
        <v>1980.013021</v>
      </c>
      <c r="C35" s="2316">
        <v>2317.8061079999998</v>
      </c>
      <c r="D35" s="2316">
        <v>2915</v>
      </c>
      <c r="E35" s="111" t="s">
        <v>0</v>
      </c>
    </row>
    <row r="36" spans="1:11" s="91" customFormat="1" ht="12" customHeight="1">
      <c r="A36" s="2317" t="s">
        <v>262</v>
      </c>
      <c r="B36" s="1299">
        <v>-341.44439405699995</v>
      </c>
      <c r="C36" s="1768">
        <v>-133</v>
      </c>
      <c r="D36" s="1768">
        <v>265</v>
      </c>
      <c r="E36" s="92"/>
    </row>
    <row r="37" spans="1:11" s="93" customFormat="1" ht="12" customHeight="1">
      <c r="A37" s="409" t="s">
        <v>263</v>
      </c>
      <c r="B37" s="1298">
        <v>1638.568626943</v>
      </c>
      <c r="C37" s="410">
        <v>2184.617264</v>
      </c>
      <c r="D37" s="410">
        <v>3179</v>
      </c>
      <c r="E37" s="111"/>
    </row>
    <row r="38" spans="1:11" s="1897" customFormat="1" ht="12" customHeight="1">
      <c r="A38" s="2318" t="s">
        <v>458</v>
      </c>
      <c r="B38" s="2319">
        <v>0.1195</v>
      </c>
      <c r="C38" s="2320">
        <v>0.17</v>
      </c>
      <c r="D38" s="2320">
        <v>0.24</v>
      </c>
      <c r="E38" s="1639"/>
    </row>
    <row r="39" spans="1:11" s="93" customFormat="1" ht="9" customHeight="1">
      <c r="A39" s="203"/>
      <c r="B39" s="112"/>
      <c r="C39" s="112"/>
      <c r="D39" s="112"/>
      <c r="E39" s="112"/>
      <c r="F39" s="112"/>
      <c r="G39" s="112"/>
      <c r="H39" s="112"/>
      <c r="I39" s="112"/>
      <c r="J39" s="112"/>
      <c r="K39" s="111"/>
    </row>
    <row r="40" spans="1:11" s="93" customFormat="1" ht="29.25" customHeight="1">
      <c r="A40" s="2448" t="s">
        <v>1949</v>
      </c>
      <c r="B40" s="2448"/>
      <c r="C40" s="2448"/>
      <c r="D40" s="2448"/>
      <c r="E40" s="2448"/>
      <c r="F40" s="2448"/>
      <c r="G40" s="2448"/>
      <c r="H40" s="2448"/>
      <c r="I40" s="2448"/>
      <c r="J40" s="2448"/>
      <c r="K40" s="2321"/>
    </row>
    <row r="41" spans="1:11" s="98" customFormat="1" ht="22.5" customHeight="1">
      <c r="A41" s="705"/>
      <c r="B41" s="706"/>
      <c r="C41" s="706"/>
      <c r="D41" s="706"/>
      <c r="E41" s="706"/>
      <c r="F41" s="706"/>
      <c r="G41" s="706"/>
      <c r="H41" s="706"/>
      <c r="I41" s="706"/>
      <c r="J41" s="706"/>
    </row>
    <row r="42" spans="1:11" s="502" customFormat="1" ht="18.75" customHeight="1">
      <c r="A42" s="501" t="s">
        <v>1127</v>
      </c>
    </row>
    <row r="43" spans="1:11" s="50" customFormat="1" ht="12.75" customHeight="1"/>
    <row r="44" spans="1:11" s="52" customFormat="1" ht="13.5" customHeight="1">
      <c r="A44" s="68" t="s">
        <v>1</v>
      </c>
      <c r="B44" s="1235" t="s">
        <v>1546</v>
      </c>
      <c r="C44" s="310" t="s">
        <v>1488</v>
      </c>
      <c r="D44" s="405" t="s">
        <v>1385</v>
      </c>
      <c r="E44" s="405" t="s">
        <v>1258</v>
      </c>
      <c r="F44" s="405" t="s">
        <v>1189</v>
      </c>
      <c r="G44" s="405" t="s">
        <v>1052</v>
      </c>
      <c r="H44" s="405" t="s">
        <v>609</v>
      </c>
      <c r="I44" s="405" t="s">
        <v>328</v>
      </c>
      <c r="J44" s="310" t="s">
        <v>299</v>
      </c>
    </row>
    <row r="45" spans="1:11" s="52" customFormat="1" ht="12" customHeight="1">
      <c r="A45" s="345" t="s">
        <v>152</v>
      </c>
      <c r="B45" s="1300">
        <v>-23</v>
      </c>
      <c r="C45" s="1769">
        <v>-96</v>
      </c>
      <c r="D45" s="411">
        <v>90.998999999999995</v>
      </c>
      <c r="E45" s="411">
        <v>121</v>
      </c>
      <c r="F45" s="411">
        <v>79</v>
      </c>
      <c r="G45" s="411">
        <v>145</v>
      </c>
      <c r="H45" s="411">
        <v>95</v>
      </c>
      <c r="I45" s="412">
        <v>152.6</v>
      </c>
      <c r="J45" s="412">
        <v>136.660841</v>
      </c>
    </row>
    <row r="46" spans="1:11" s="52" customFormat="1" ht="12" customHeight="1">
      <c r="A46" s="418" t="s">
        <v>208</v>
      </c>
      <c r="B46" s="1301">
        <v>270</v>
      </c>
      <c r="C46" s="1770">
        <v>43</v>
      </c>
      <c r="D46" s="413">
        <v>-105</v>
      </c>
      <c r="E46" s="413">
        <v>200</v>
      </c>
      <c r="F46" s="413">
        <v>142</v>
      </c>
      <c r="G46" s="413">
        <v>-256</v>
      </c>
      <c r="H46" s="413">
        <v>226</v>
      </c>
      <c r="I46" s="414">
        <v>235.6</v>
      </c>
      <c r="J46" s="414">
        <v>356.72936499999997</v>
      </c>
    </row>
    <row r="47" spans="1:11" s="52" customFormat="1" ht="12" customHeight="1">
      <c r="A47" s="348" t="s">
        <v>70</v>
      </c>
      <c r="B47" s="1301">
        <v>47</v>
      </c>
      <c r="C47" s="1770">
        <v>243</v>
      </c>
      <c r="D47" s="413">
        <v>29</v>
      </c>
      <c r="E47" s="413">
        <v>43</v>
      </c>
      <c r="F47" s="413">
        <v>-43</v>
      </c>
      <c r="G47" s="413">
        <v>92</v>
      </c>
      <c r="H47" s="413">
        <v>146</v>
      </c>
      <c r="I47" s="414">
        <v>100</v>
      </c>
      <c r="J47" s="414">
        <v>-4.9990610000000002</v>
      </c>
    </row>
    <row r="48" spans="1:11" s="52" customFormat="1" ht="12" customHeight="1">
      <c r="A48" s="348" t="s">
        <v>80</v>
      </c>
      <c r="B48" s="1301">
        <v>178</v>
      </c>
      <c r="C48" s="1770">
        <v>258</v>
      </c>
      <c r="D48" s="413">
        <v>169</v>
      </c>
      <c r="E48" s="413">
        <v>79</v>
      </c>
      <c r="F48" s="413">
        <v>9</v>
      </c>
      <c r="G48" s="413">
        <v>130</v>
      </c>
      <c r="H48" s="413">
        <v>59</v>
      </c>
      <c r="I48" s="414">
        <v>-60</v>
      </c>
      <c r="J48" s="414">
        <v>-87.778947000000002</v>
      </c>
    </row>
    <row r="49" spans="1:16" s="91" customFormat="1" ht="12" customHeight="1">
      <c r="A49" s="348" t="s">
        <v>226</v>
      </c>
      <c r="B49" s="1301">
        <v>-4</v>
      </c>
      <c r="C49" s="1770">
        <v>166</v>
      </c>
      <c r="D49" s="413">
        <v>9</v>
      </c>
      <c r="E49" s="413">
        <v>18</v>
      </c>
      <c r="F49" s="413">
        <v>2</v>
      </c>
      <c r="G49" s="413">
        <v>4</v>
      </c>
      <c r="H49" s="413">
        <v>28</v>
      </c>
      <c r="I49" s="414">
        <v>50</v>
      </c>
      <c r="J49" s="414">
        <v>22.782841999999999</v>
      </c>
    </row>
    <row r="50" spans="1:16" s="91" customFormat="1" ht="12" customHeight="1">
      <c r="A50" s="348" t="s">
        <v>81</v>
      </c>
      <c r="B50" s="1301">
        <v>31</v>
      </c>
      <c r="C50" s="1770">
        <v>232</v>
      </c>
      <c r="D50" s="413">
        <v>51</v>
      </c>
      <c r="E50" s="413">
        <v>-13</v>
      </c>
      <c r="F50" s="413">
        <v>43</v>
      </c>
      <c r="G50" s="413">
        <v>-20</v>
      </c>
      <c r="H50" s="413">
        <v>0</v>
      </c>
      <c r="I50" s="414">
        <v>46</v>
      </c>
      <c r="J50" s="414">
        <v>14.194953</v>
      </c>
    </row>
    <row r="51" spans="1:16" s="91" customFormat="1" ht="12" customHeight="1">
      <c r="A51" s="348" t="s">
        <v>82</v>
      </c>
      <c r="B51" s="1301">
        <v>0</v>
      </c>
      <c r="C51" s="1770">
        <v>6</v>
      </c>
      <c r="D51" s="413">
        <v>-11</v>
      </c>
      <c r="E51" s="413">
        <v>18</v>
      </c>
      <c r="F51" s="413">
        <v>4</v>
      </c>
      <c r="G51" s="413">
        <v>-8</v>
      </c>
      <c r="H51" s="413">
        <v>2</v>
      </c>
      <c r="I51" s="414">
        <v>8</v>
      </c>
      <c r="J51" s="414">
        <v>0.02</v>
      </c>
    </row>
    <row r="52" spans="1:16" s="91" customFormat="1" ht="12" customHeight="1">
      <c r="A52" s="348" t="s">
        <v>83</v>
      </c>
      <c r="B52" s="1301">
        <v>-19</v>
      </c>
      <c r="C52" s="1770">
        <v>-95</v>
      </c>
      <c r="D52" s="413">
        <v>7</v>
      </c>
      <c r="E52" s="413">
        <v>71</v>
      </c>
      <c r="F52" s="413">
        <v>-5</v>
      </c>
      <c r="G52" s="413">
        <v>105</v>
      </c>
      <c r="H52" s="413">
        <v>87</v>
      </c>
      <c r="I52" s="414">
        <v>54</v>
      </c>
      <c r="J52" s="414">
        <v>61.168607000000002</v>
      </c>
    </row>
    <row r="53" spans="1:16" s="91" customFormat="1" ht="12" customHeight="1">
      <c r="A53" s="348" t="s">
        <v>84</v>
      </c>
      <c r="B53" s="1301">
        <v>45</v>
      </c>
      <c r="C53" s="1770">
        <v>14</v>
      </c>
      <c r="D53" s="413">
        <v>-6</v>
      </c>
      <c r="E53" s="413">
        <v>-5</v>
      </c>
      <c r="F53" s="413">
        <v>67</v>
      </c>
      <c r="G53" s="413">
        <v>21</v>
      </c>
      <c r="H53" s="413">
        <v>39</v>
      </c>
      <c r="I53" s="414">
        <v>146</v>
      </c>
      <c r="J53" s="414">
        <v>104.783829</v>
      </c>
    </row>
    <row r="54" spans="1:16" s="91" customFormat="1" ht="12" customHeight="1">
      <c r="A54" s="348" t="s">
        <v>85</v>
      </c>
      <c r="B54" s="1301">
        <v>0</v>
      </c>
      <c r="C54" s="1770">
        <v>34</v>
      </c>
      <c r="D54" s="413">
        <v>7</v>
      </c>
      <c r="E54" s="413">
        <v>-24</v>
      </c>
      <c r="F54" s="413">
        <v>29</v>
      </c>
      <c r="G54" s="413">
        <v>8</v>
      </c>
      <c r="H54" s="413">
        <v>-18</v>
      </c>
      <c r="I54" s="414">
        <v>54</v>
      </c>
      <c r="J54" s="414">
        <v>5.9952639999999997</v>
      </c>
    </row>
    <row r="55" spans="1:16" s="91" customFormat="1" ht="12" customHeight="1">
      <c r="A55" s="348" t="s">
        <v>129</v>
      </c>
      <c r="B55" s="1301">
        <v>2</v>
      </c>
      <c r="C55" s="1770">
        <v>77</v>
      </c>
      <c r="D55" s="413">
        <v>2</v>
      </c>
      <c r="E55" s="413">
        <v>1</v>
      </c>
      <c r="F55" s="413">
        <v>2</v>
      </c>
      <c r="G55" s="413">
        <v>6</v>
      </c>
      <c r="H55" s="413">
        <v>2</v>
      </c>
      <c r="I55" s="414">
        <v>7</v>
      </c>
      <c r="J55" s="414">
        <v>3.0562520000000002</v>
      </c>
    </row>
    <row r="56" spans="1:16" s="91" customFormat="1" ht="12" customHeight="1">
      <c r="A56" s="348" t="s">
        <v>86</v>
      </c>
      <c r="B56" s="1301">
        <v>4</v>
      </c>
      <c r="C56" s="1770">
        <v>-17</v>
      </c>
      <c r="D56" s="413">
        <v>13</v>
      </c>
      <c r="E56" s="413">
        <v>-2</v>
      </c>
      <c r="F56" s="413">
        <v>3</v>
      </c>
      <c r="G56" s="413">
        <v>3</v>
      </c>
      <c r="H56" s="413">
        <v>-7</v>
      </c>
      <c r="I56" s="414">
        <v>5</v>
      </c>
      <c r="J56" s="414">
        <v>-1.9934639999999999</v>
      </c>
      <c r="K56" s="105"/>
      <c r="L56" s="105"/>
      <c r="M56" s="105"/>
      <c r="N56" s="105"/>
      <c r="O56" s="105"/>
      <c r="P56" s="105"/>
    </row>
    <row r="57" spans="1:16" s="91" customFormat="1" ht="12" customHeight="1">
      <c r="A57" s="348" t="s">
        <v>87</v>
      </c>
      <c r="B57" s="1301">
        <v>-4</v>
      </c>
      <c r="C57" s="1770">
        <v>13</v>
      </c>
      <c r="D57" s="413">
        <v>9</v>
      </c>
      <c r="E57" s="413">
        <v>-3</v>
      </c>
      <c r="F57" s="413">
        <v>1</v>
      </c>
      <c r="G57" s="413">
        <v>10</v>
      </c>
      <c r="H57" s="413">
        <v>6</v>
      </c>
      <c r="I57" s="414">
        <v>-15</v>
      </c>
      <c r="J57" s="414">
        <v>-1.8362130000000001</v>
      </c>
      <c r="K57" s="105"/>
      <c r="L57" s="105"/>
      <c r="M57" s="105"/>
      <c r="N57" s="105"/>
      <c r="O57" s="105"/>
      <c r="P57" s="105"/>
    </row>
    <row r="58" spans="1:16" s="91" customFormat="1" ht="12" customHeight="1">
      <c r="A58" s="400" t="s">
        <v>88</v>
      </c>
      <c r="B58" s="1301">
        <v>1</v>
      </c>
      <c r="C58" s="1770">
        <v>5</v>
      </c>
      <c r="D58" s="413">
        <v>1</v>
      </c>
      <c r="E58" s="413">
        <v>-2</v>
      </c>
      <c r="F58" s="413">
        <v>-2</v>
      </c>
      <c r="G58" s="415">
        <v>-4</v>
      </c>
      <c r="H58" s="415">
        <v>8</v>
      </c>
      <c r="I58" s="416">
        <v>8</v>
      </c>
      <c r="J58" s="414">
        <v>7.6710069999999995</v>
      </c>
      <c r="K58" s="105"/>
      <c r="L58" s="105"/>
      <c r="M58" s="105"/>
      <c r="N58" s="105"/>
      <c r="O58" s="105"/>
      <c r="P58" s="105"/>
    </row>
    <row r="59" spans="1:16" s="91" customFormat="1" ht="12" customHeight="1">
      <c r="A59" s="345" t="s">
        <v>131</v>
      </c>
      <c r="B59" s="1300">
        <v>530.4</v>
      </c>
      <c r="C59" s="1769">
        <v>883</v>
      </c>
      <c r="D59" s="411">
        <v>266.99900000000002</v>
      </c>
      <c r="E59" s="411">
        <v>502</v>
      </c>
      <c r="F59" s="411">
        <v>332</v>
      </c>
      <c r="G59" s="411">
        <v>236</v>
      </c>
      <c r="H59" s="411">
        <v>674</v>
      </c>
      <c r="I59" s="411">
        <v>791.2</v>
      </c>
      <c r="J59" s="411">
        <v>616.45527499999992</v>
      </c>
      <c r="K59" s="105"/>
      <c r="L59" s="105"/>
      <c r="M59" s="105"/>
      <c r="N59" s="105"/>
      <c r="O59" s="105"/>
      <c r="P59" s="105"/>
    </row>
    <row r="60" spans="1:16" s="91" customFormat="1" ht="12" customHeight="1">
      <c r="A60" s="348" t="s">
        <v>132</v>
      </c>
      <c r="B60" s="1301">
        <v>0</v>
      </c>
      <c r="C60" s="1770">
        <v>-4</v>
      </c>
      <c r="D60" s="413">
        <v>0</v>
      </c>
      <c r="E60" s="413">
        <v>1</v>
      </c>
      <c r="F60" s="413">
        <v>0</v>
      </c>
      <c r="G60" s="413">
        <v>0</v>
      </c>
      <c r="H60" s="413">
        <v>0</v>
      </c>
      <c r="I60" s="414">
        <v>0</v>
      </c>
      <c r="J60" s="414">
        <v>0</v>
      </c>
      <c r="K60" s="105"/>
      <c r="L60" s="105"/>
      <c r="M60" s="105"/>
      <c r="N60" s="105"/>
      <c r="O60" s="105"/>
      <c r="P60" s="105"/>
    </row>
    <row r="61" spans="1:16" s="91" customFormat="1" ht="12" customHeight="1">
      <c r="A61" s="400" t="s">
        <v>260</v>
      </c>
      <c r="B61" s="1301">
        <v>44.2</v>
      </c>
      <c r="C61" s="1770">
        <v>-58</v>
      </c>
      <c r="D61" s="413">
        <v>-84</v>
      </c>
      <c r="E61" s="413">
        <v>52</v>
      </c>
      <c r="F61" s="413">
        <v>-252</v>
      </c>
      <c r="G61" s="416">
        <v>-200</v>
      </c>
      <c r="H61" s="416">
        <v>-199.46409399999999</v>
      </c>
      <c r="I61" s="416">
        <v>145.79359299999999</v>
      </c>
      <c r="J61" s="414">
        <v>121.028122</v>
      </c>
    </row>
    <row r="62" spans="1:16" s="93" customFormat="1" ht="12" customHeight="1">
      <c r="A62" s="380" t="s">
        <v>459</v>
      </c>
      <c r="B62" s="1302">
        <v>574.6</v>
      </c>
      <c r="C62" s="1771">
        <v>821</v>
      </c>
      <c r="D62" s="417">
        <v>182.99900000000002</v>
      </c>
      <c r="E62" s="417">
        <v>554</v>
      </c>
      <c r="F62" s="417">
        <v>80</v>
      </c>
      <c r="G62" s="417">
        <v>36</v>
      </c>
      <c r="H62" s="417">
        <v>474.53590600000001</v>
      </c>
      <c r="I62" s="417">
        <v>936.99359300000003</v>
      </c>
      <c r="J62" s="417">
        <v>737.48339699999997</v>
      </c>
    </row>
    <row r="63" spans="1:16" s="69" customFormat="1" ht="12" customHeight="1">
      <c r="A63" s="232" t="s">
        <v>265</v>
      </c>
      <c r="B63" s="419">
        <v>26.168196999999999</v>
      </c>
      <c r="C63" s="419">
        <v>0.66332800000000003</v>
      </c>
      <c r="D63" s="419">
        <v>50.308777999999997</v>
      </c>
      <c r="E63" s="419">
        <v>4.2237859999999996</v>
      </c>
      <c r="F63" s="419">
        <v>-197.75164699999999</v>
      </c>
      <c r="G63" s="419">
        <v>8</v>
      </c>
      <c r="H63" s="419">
        <v>21.373187000000001</v>
      </c>
      <c r="I63" s="420">
        <v>14.108366</v>
      </c>
      <c r="J63" s="420">
        <v>75</v>
      </c>
    </row>
    <row r="64" spans="1:16" ht="7.5" customHeight="1">
      <c r="E64" s="62"/>
      <c r="F64" s="62"/>
      <c r="G64" s="62"/>
      <c r="H64" s="62"/>
      <c r="J64" s="62"/>
    </row>
    <row r="65" spans="1:11" s="300" customFormat="1" ht="12.75" customHeight="1">
      <c r="A65" s="2452" t="s">
        <v>606</v>
      </c>
      <c r="B65" s="2452"/>
      <c r="C65" s="2452"/>
      <c r="D65" s="2452"/>
      <c r="E65" s="2452"/>
      <c r="F65" s="2452"/>
      <c r="G65" s="2452"/>
      <c r="H65" s="2452"/>
      <c r="I65" s="2452"/>
      <c r="J65" s="2452"/>
    </row>
    <row r="66" spans="1:11" ht="15" customHeight="1"/>
    <row r="67" spans="1:11" s="502" customFormat="1" ht="18.75" customHeight="1">
      <c r="A67" s="501" t="s">
        <v>1128</v>
      </c>
    </row>
    <row r="68" spans="1:11" s="50" customFormat="1" ht="12.75" customHeight="1">
      <c r="B68" s="2299"/>
      <c r="C68" s="2299"/>
      <c r="D68" s="2299"/>
    </row>
    <row r="69" spans="1:11" s="52" customFormat="1" ht="13.5" customHeight="1">
      <c r="A69" s="68" t="s">
        <v>1</v>
      </c>
      <c r="B69" s="1235" t="s">
        <v>1546</v>
      </c>
      <c r="C69" s="310" t="s">
        <v>1488</v>
      </c>
      <c r="D69" s="310" t="s">
        <v>1385</v>
      </c>
      <c r="E69" s="310" t="s">
        <v>1258</v>
      </c>
      <c r="F69" s="310" t="s">
        <v>1189</v>
      </c>
      <c r="G69" s="310" t="s">
        <v>1052</v>
      </c>
      <c r="H69" s="310" t="s">
        <v>609</v>
      </c>
      <c r="I69" s="310" t="s">
        <v>328</v>
      </c>
      <c r="J69" s="310" t="s">
        <v>299</v>
      </c>
      <c r="K69" s="51"/>
    </row>
    <row r="70" spans="1:11" s="52" customFormat="1" ht="12" customHeight="1">
      <c r="A70" s="345" t="s">
        <v>211</v>
      </c>
      <c r="B70" s="1283">
        <v>118.59314500000001</v>
      </c>
      <c r="C70" s="349">
        <v>274.81788899999998</v>
      </c>
      <c r="D70" s="349">
        <v>295.19931800000001</v>
      </c>
      <c r="E70" s="349">
        <v>109.995633</v>
      </c>
      <c r="F70" s="349">
        <v>142.97856300000001</v>
      </c>
      <c r="G70" s="399">
        <v>204.69099900000001</v>
      </c>
      <c r="H70" s="350">
        <v>207.48423751000001</v>
      </c>
      <c r="I70" s="350">
        <v>415.18126169999999</v>
      </c>
      <c r="J70" s="350">
        <v>139.03252779000002</v>
      </c>
      <c r="K70" s="51"/>
    </row>
    <row r="71" spans="1:11" s="52" customFormat="1" ht="12" customHeight="1">
      <c r="A71" s="400" t="s">
        <v>1565</v>
      </c>
      <c r="B71" s="1295">
        <v>1072.6017790000001</v>
      </c>
      <c r="C71" s="377">
        <v>1105.424908</v>
      </c>
      <c r="D71" s="377">
        <v>467.07990799999999</v>
      </c>
      <c r="E71" s="377">
        <v>649.13534699999991</v>
      </c>
      <c r="F71" s="377">
        <v>857.06787899999995</v>
      </c>
      <c r="G71" s="401">
        <v>600.667281</v>
      </c>
      <c r="H71" s="360">
        <v>753.1279854899999</v>
      </c>
      <c r="I71" s="360">
        <v>720.96079029999999</v>
      </c>
      <c r="J71" s="360">
        <v>996.25454821000005</v>
      </c>
      <c r="K71" s="51"/>
    </row>
    <row r="72" spans="1:11" s="52" customFormat="1" ht="12" customHeight="1">
      <c r="A72" s="345" t="s">
        <v>1566</v>
      </c>
      <c r="B72" s="1282">
        <v>1191.1949240000001</v>
      </c>
      <c r="C72" s="346">
        <v>1380.2427969999999</v>
      </c>
      <c r="D72" s="346">
        <v>762.27922599999999</v>
      </c>
      <c r="E72" s="346">
        <v>759.13097999999991</v>
      </c>
      <c r="F72" s="346">
        <v>1000.046442</v>
      </c>
      <c r="G72" s="346">
        <v>805.35828000000004</v>
      </c>
      <c r="H72" s="346">
        <v>960.61222299999997</v>
      </c>
      <c r="I72" s="346">
        <v>1136.1420519999999</v>
      </c>
      <c r="J72" s="346">
        <v>1135.2870760000001</v>
      </c>
      <c r="K72" s="109"/>
    </row>
    <row r="73" spans="1:11" s="52" customFormat="1" ht="12" customHeight="1">
      <c r="A73" s="348" t="s">
        <v>1567</v>
      </c>
      <c r="B73" s="1283">
        <v>466.87318800000003</v>
      </c>
      <c r="C73" s="349">
        <v>267.039872</v>
      </c>
      <c r="D73" s="349">
        <v>310.60076300000003</v>
      </c>
      <c r="E73" s="349">
        <v>113.560417</v>
      </c>
      <c r="F73" s="349">
        <v>553.57266300000003</v>
      </c>
      <c r="G73" s="349">
        <v>453.82817299999999</v>
      </c>
      <c r="H73" s="349">
        <v>167.103353</v>
      </c>
      <c r="I73" s="349">
        <v>236.65290200000001</v>
      </c>
      <c r="J73" s="349">
        <v>405.61905400000001</v>
      </c>
      <c r="K73" s="109"/>
    </row>
    <row r="74" spans="1:11" s="54" customFormat="1" ht="12" customHeight="1">
      <c r="A74" s="403" t="s">
        <v>294</v>
      </c>
      <c r="B74" s="1296">
        <v>193.96198000000001</v>
      </c>
      <c r="C74" s="359">
        <v>234.12740700000001</v>
      </c>
      <c r="D74" s="359">
        <v>184.74684500000001</v>
      </c>
      <c r="E74" s="359">
        <v>143.69826900000001</v>
      </c>
      <c r="F74" s="359">
        <v>114.105079</v>
      </c>
      <c r="G74" s="359">
        <v>116.18953399999999</v>
      </c>
      <c r="H74" s="359">
        <v>118.70130399999999</v>
      </c>
      <c r="I74" s="359">
        <v>108.410163</v>
      </c>
      <c r="J74" s="359">
        <v>113.213747</v>
      </c>
      <c r="K74" s="404"/>
    </row>
    <row r="75" spans="1:11" s="52" customFormat="1" ht="12" customHeight="1">
      <c r="A75" s="345" t="s">
        <v>275</v>
      </c>
      <c r="B75" s="1282">
        <v>530.35975600000006</v>
      </c>
      <c r="C75" s="346">
        <v>879.07551799999987</v>
      </c>
      <c r="D75" s="346">
        <v>266.93161799999996</v>
      </c>
      <c r="E75" s="346">
        <v>501.8722939999999</v>
      </c>
      <c r="F75" s="346">
        <v>332.36869999999993</v>
      </c>
      <c r="G75" s="346">
        <v>236.34057300000006</v>
      </c>
      <c r="H75" s="346">
        <v>673.80756599999995</v>
      </c>
      <c r="I75" s="346">
        <v>791.07898699999987</v>
      </c>
      <c r="J75" s="346">
        <v>616.45427500000005</v>
      </c>
      <c r="K75" s="109"/>
    </row>
    <row r="76" spans="1:11" s="52" customFormat="1" ht="12" customHeight="1">
      <c r="A76" s="400" t="s">
        <v>260</v>
      </c>
      <c r="B76" s="1295">
        <v>44.218528999999997</v>
      </c>
      <c r="C76" s="377">
        <v>-57.695394</v>
      </c>
      <c r="D76" s="377">
        <v>-83.748766000000003</v>
      </c>
      <c r="E76" s="377">
        <v>52.241723999999998</v>
      </c>
      <c r="F76" s="377">
        <v>-252.24691200000001</v>
      </c>
      <c r="G76" s="401">
        <v>-199.96817799999999</v>
      </c>
      <c r="H76" s="360">
        <v>-199.46409399999999</v>
      </c>
      <c r="I76" s="360">
        <v>145.79359299999999</v>
      </c>
      <c r="J76" s="360">
        <v>121.028122</v>
      </c>
      <c r="K76" s="51"/>
    </row>
    <row r="77" spans="1:11" s="93" customFormat="1" ht="12" customHeight="1">
      <c r="A77" s="1665" t="s">
        <v>261</v>
      </c>
      <c r="B77" s="1666">
        <v>574.57828500000005</v>
      </c>
      <c r="C77" s="1667">
        <v>821.38012399999991</v>
      </c>
      <c r="D77" s="1667">
        <v>183.18285199999997</v>
      </c>
      <c r="E77" s="1667">
        <v>554.11401799999987</v>
      </c>
      <c r="F77" s="1667">
        <v>80.121787999999924</v>
      </c>
      <c r="G77" s="1667">
        <v>36.372395000000068</v>
      </c>
      <c r="H77" s="1667">
        <v>475.34347199999996</v>
      </c>
      <c r="I77" s="1667">
        <v>936.87257999999986</v>
      </c>
      <c r="J77" s="1667">
        <v>737.48239699999999</v>
      </c>
      <c r="K77" s="110"/>
    </row>
    <row r="78" spans="1:11" s="98" customFormat="1" ht="22.5" customHeight="1">
      <c r="A78" s="649"/>
      <c r="B78" s="650"/>
      <c r="C78" s="650"/>
      <c r="D78" s="650"/>
      <c r="E78" s="650"/>
      <c r="F78" s="650"/>
      <c r="G78" s="650"/>
      <c r="H78" s="650"/>
    </row>
  </sheetData>
  <mergeCells count="2">
    <mergeCell ref="A65:J65"/>
    <mergeCell ref="A40:J40"/>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rowBreaks count="1" manualBreakCount="1">
    <brk id="40"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IY196"/>
  <sheetViews>
    <sheetView showGridLines="0" zoomScale="140" zoomScaleNormal="140" zoomScaleSheetLayoutView="90" workbookViewId="0"/>
  </sheetViews>
  <sheetFormatPr baseColWidth="10" defaultColWidth="9.140625" defaultRowHeight="22.5" customHeight="1"/>
  <cols>
    <col min="1" max="1" width="35.28515625" style="62" customWidth="1"/>
    <col min="2" max="12" width="6.42578125" style="62" customWidth="1"/>
    <col min="13" max="16384" width="9.140625" style="62"/>
  </cols>
  <sheetData>
    <row r="1" spans="1:10" s="98" customFormat="1" ht="22.5" customHeight="1">
      <c r="A1" s="649"/>
      <c r="B1" s="650"/>
      <c r="C1" s="650"/>
      <c r="D1" s="650"/>
      <c r="E1" s="650"/>
      <c r="F1" s="650"/>
      <c r="G1" s="650"/>
      <c r="H1" s="650"/>
      <c r="I1" s="650"/>
      <c r="J1" s="650"/>
    </row>
    <row r="2" spans="1:10" s="502" customFormat="1" ht="18.75" customHeight="1">
      <c r="A2" s="501" t="s">
        <v>661</v>
      </c>
    </row>
    <row r="3" spans="1:10" s="50" customFormat="1" ht="12.75" customHeight="1"/>
    <row r="4" spans="1:10" s="52" customFormat="1" ht="11.25" customHeight="1">
      <c r="A4" s="366"/>
      <c r="B4" s="1312" t="s">
        <v>5</v>
      </c>
      <c r="C4" s="157" t="s">
        <v>3</v>
      </c>
      <c r="D4" s="156" t="s">
        <v>6</v>
      </c>
      <c r="E4" s="157" t="s">
        <v>2</v>
      </c>
      <c r="F4" s="156" t="s">
        <v>5</v>
      </c>
      <c r="G4" s="156" t="s">
        <v>3</v>
      </c>
      <c r="H4" s="156" t="s">
        <v>6</v>
      </c>
      <c r="I4" s="157" t="s">
        <v>2</v>
      </c>
      <c r="J4" s="156" t="s">
        <v>5</v>
      </c>
    </row>
    <row r="5" spans="1:10" s="52" customFormat="1" ht="12" customHeight="1">
      <c r="A5" s="68" t="s">
        <v>1</v>
      </c>
      <c r="B5" s="2032" t="s">
        <v>1547</v>
      </c>
      <c r="C5" s="368" t="s">
        <v>1157</v>
      </c>
      <c r="D5" s="367" t="s">
        <v>1157</v>
      </c>
      <c r="E5" s="367" t="s">
        <v>1157</v>
      </c>
      <c r="F5" s="367" t="s">
        <v>1157</v>
      </c>
      <c r="G5" s="367" t="s">
        <v>217</v>
      </c>
      <c r="H5" s="367" t="s">
        <v>217</v>
      </c>
      <c r="I5" s="367" t="s">
        <v>217</v>
      </c>
      <c r="J5" s="367" t="s">
        <v>217</v>
      </c>
    </row>
    <row r="6" spans="1:10" s="52" customFormat="1" ht="12" customHeight="1">
      <c r="A6" s="168" t="s">
        <v>272</v>
      </c>
      <c r="B6" s="1392">
        <v>15610</v>
      </c>
      <c r="C6" s="653">
        <v>15754</v>
      </c>
      <c r="D6" s="653">
        <v>12643</v>
      </c>
      <c r="E6" s="421">
        <v>13368.903875</v>
      </c>
      <c r="F6" s="347">
        <v>14345.923575000001</v>
      </c>
      <c r="G6" s="347">
        <v>16664.680879</v>
      </c>
      <c r="H6" s="347">
        <v>17666.178028999999</v>
      </c>
      <c r="I6" s="347">
        <v>19647.461866000001</v>
      </c>
      <c r="J6" s="347">
        <v>17094.989045999999</v>
      </c>
    </row>
    <row r="7" spans="1:10" s="52" customFormat="1" ht="12" customHeight="1">
      <c r="A7" s="169" t="s">
        <v>273</v>
      </c>
      <c r="B7" s="1318">
        <v>8236</v>
      </c>
      <c r="C7" s="654">
        <v>11296</v>
      </c>
      <c r="D7" s="654">
        <v>11615</v>
      </c>
      <c r="E7" s="422">
        <v>12526.729214999999</v>
      </c>
      <c r="F7" s="360">
        <v>11762.962538</v>
      </c>
      <c r="G7" s="360">
        <v>14139.041619</v>
      </c>
      <c r="H7" s="360">
        <v>15836.790858</v>
      </c>
      <c r="I7" s="360">
        <v>14096.123664000001</v>
      </c>
      <c r="J7" s="360">
        <v>12784.929312</v>
      </c>
    </row>
    <row r="8" spans="1:10" s="52" customFormat="1" ht="18" customHeight="1">
      <c r="A8" s="217" t="s">
        <v>487</v>
      </c>
      <c r="B8" s="1320">
        <v>23846</v>
      </c>
      <c r="C8" s="655">
        <v>27051</v>
      </c>
      <c r="D8" s="655">
        <v>24258</v>
      </c>
      <c r="E8" s="426">
        <v>25895.633089999999</v>
      </c>
      <c r="F8" s="349">
        <v>26108.886114000001</v>
      </c>
      <c r="G8" s="349">
        <v>30803.722497999999</v>
      </c>
      <c r="H8" s="349">
        <v>33502.968887000003</v>
      </c>
      <c r="I8" s="349">
        <v>33743.38553</v>
      </c>
      <c r="J8" s="349">
        <v>29879.918357999999</v>
      </c>
    </row>
    <row r="9" spans="1:10" s="52" customFormat="1" ht="12" customHeight="1">
      <c r="A9" s="169" t="s">
        <v>274</v>
      </c>
      <c r="B9" s="1318">
        <v>9990</v>
      </c>
      <c r="C9" s="654">
        <v>9790</v>
      </c>
      <c r="D9" s="654">
        <v>9337</v>
      </c>
      <c r="E9" s="422">
        <v>9751.7394700000004</v>
      </c>
      <c r="F9" s="377">
        <v>9690.16309</v>
      </c>
      <c r="G9" s="377">
        <v>10054.745800000001</v>
      </c>
      <c r="H9" s="377">
        <v>10595.966032</v>
      </c>
      <c r="I9" s="360">
        <v>10457.103453</v>
      </c>
      <c r="J9" s="377">
        <v>9961.7224590000005</v>
      </c>
    </row>
    <row r="10" spans="1:10" s="231" customFormat="1" ht="21" customHeight="1">
      <c r="A10" s="617" t="s">
        <v>488</v>
      </c>
      <c r="B10" s="1513">
        <v>13856</v>
      </c>
      <c r="C10" s="656">
        <v>17261</v>
      </c>
      <c r="D10" s="656">
        <v>14921</v>
      </c>
      <c r="E10" s="424">
        <v>16143.743619999999</v>
      </c>
      <c r="F10" s="425">
        <v>16418.723023999999</v>
      </c>
      <c r="G10" s="425">
        <v>20748.976697999999</v>
      </c>
      <c r="H10" s="425">
        <v>22907.002854999999</v>
      </c>
      <c r="I10" s="425">
        <v>23286.482077000001</v>
      </c>
      <c r="J10" s="425">
        <v>19918.195899999999</v>
      </c>
    </row>
    <row r="11" spans="1:10" s="52" customFormat="1" ht="12" customHeight="1">
      <c r="A11" s="172" t="s">
        <v>270</v>
      </c>
      <c r="B11" s="1320">
        <v>2210</v>
      </c>
      <c r="C11" s="655">
        <v>2139</v>
      </c>
      <c r="D11" s="655">
        <v>2049</v>
      </c>
      <c r="E11" s="426">
        <v>2124.278824</v>
      </c>
      <c r="F11" s="349">
        <v>2050.4526289999999</v>
      </c>
      <c r="G11" s="349">
        <v>2315.160488</v>
      </c>
      <c r="H11" s="349">
        <v>2491.7331250000002</v>
      </c>
      <c r="I11" s="350">
        <v>2680.27603</v>
      </c>
      <c r="J11" s="349">
        <v>2476.4414149999998</v>
      </c>
    </row>
    <row r="12" spans="1:10" s="93" customFormat="1" ht="12" customHeight="1">
      <c r="A12" s="375" t="s">
        <v>646</v>
      </c>
      <c r="B12" s="1321">
        <v>51.2</v>
      </c>
      <c r="C12" s="1772">
        <v>44.1</v>
      </c>
      <c r="D12" s="427">
        <v>46.9</v>
      </c>
      <c r="E12" s="427">
        <v>45.9</v>
      </c>
      <c r="F12" s="427">
        <v>44.9679</v>
      </c>
      <c r="G12" s="427">
        <v>40.200000000000003</v>
      </c>
      <c r="H12" s="427">
        <v>39.1</v>
      </c>
      <c r="I12" s="427">
        <v>38.9</v>
      </c>
      <c r="J12" s="427">
        <v>41.6</v>
      </c>
    </row>
    <row r="13" spans="1:10" s="93" customFormat="1" ht="7.5" customHeight="1">
      <c r="A13" s="375"/>
      <c r="B13" s="1514"/>
      <c r="C13" s="1773"/>
      <c r="D13" s="428"/>
      <c r="E13" s="428"/>
      <c r="F13" s="429"/>
      <c r="G13" s="429"/>
      <c r="H13" s="429"/>
      <c r="I13" s="430"/>
      <c r="J13" s="429"/>
    </row>
    <row r="14" spans="1:10" s="52" customFormat="1" ht="16.5" customHeight="1">
      <c r="A14" s="2002" t="s">
        <v>489</v>
      </c>
      <c r="B14" s="1320">
        <v>13238</v>
      </c>
      <c r="C14" s="655">
        <v>16879</v>
      </c>
      <c r="D14" s="655">
        <v>13993</v>
      </c>
      <c r="E14" s="426">
        <v>14315.289769000001</v>
      </c>
      <c r="F14" s="349">
        <v>14930.25315</v>
      </c>
      <c r="G14" s="350">
        <v>19079.713635</v>
      </c>
      <c r="H14" s="350">
        <v>21857.710391000001</v>
      </c>
      <c r="I14" s="350">
        <v>21845.042705</v>
      </c>
      <c r="J14" s="350">
        <v>18844.222399999999</v>
      </c>
    </row>
    <row r="15" spans="1:10" s="93" customFormat="1" ht="12" customHeight="1">
      <c r="A15" s="376" t="s">
        <v>117</v>
      </c>
      <c r="B15" s="1323">
        <v>106.7</v>
      </c>
      <c r="C15" s="1774">
        <v>106.5</v>
      </c>
      <c r="D15" s="431">
        <v>104.6</v>
      </c>
      <c r="E15" s="431">
        <v>101.1</v>
      </c>
      <c r="F15" s="431">
        <v>102.1525</v>
      </c>
      <c r="G15" s="431">
        <v>102.1</v>
      </c>
      <c r="H15" s="431">
        <v>104.3</v>
      </c>
      <c r="I15" s="431">
        <v>103.7</v>
      </c>
      <c r="J15" s="431">
        <v>104.7</v>
      </c>
    </row>
    <row r="16" spans="1:10" s="93" customFormat="1" ht="7.5" customHeight="1">
      <c r="A16" s="102"/>
      <c r="B16" s="103"/>
      <c r="C16" s="104"/>
      <c r="D16" s="103"/>
      <c r="E16" s="103"/>
      <c r="F16" s="103"/>
      <c r="G16" s="103"/>
      <c r="H16" s="103"/>
      <c r="I16" s="103"/>
      <c r="J16" s="103"/>
    </row>
    <row r="17" spans="1:12" ht="15" customHeight="1">
      <c r="A17" s="2452" t="s">
        <v>1397</v>
      </c>
      <c r="B17" s="2452"/>
      <c r="C17" s="2452"/>
      <c r="D17" s="2452"/>
      <c r="E17" s="2452"/>
      <c r="F17" s="2452"/>
      <c r="G17" s="2452"/>
      <c r="H17" s="2452"/>
      <c r="I17" s="2452"/>
      <c r="J17" s="2452"/>
    </row>
    <row r="19" spans="1:12" s="502" customFormat="1" ht="18.75" customHeight="1">
      <c r="A19" s="2447" t="s">
        <v>662</v>
      </c>
      <c r="B19" s="2447"/>
      <c r="C19" s="2447"/>
      <c r="D19" s="2447"/>
      <c r="E19" s="2447"/>
      <c r="F19" s="2447"/>
      <c r="G19" s="2447"/>
      <c r="H19" s="2447"/>
      <c r="I19" s="2447"/>
      <c r="J19" s="2447"/>
    </row>
    <row r="20" spans="1:12" s="50" customFormat="1" ht="12.75" customHeight="1"/>
    <row r="21" spans="1:12" s="95" customFormat="1" ht="13.5" customHeight="1">
      <c r="A21" s="452" t="s">
        <v>1</v>
      </c>
      <c r="B21" s="1235" t="s">
        <v>1546</v>
      </c>
      <c r="C21" s="310" t="s">
        <v>1488</v>
      </c>
      <c r="D21" s="405" t="s">
        <v>1385</v>
      </c>
      <c r="E21" s="405" t="s">
        <v>1258</v>
      </c>
      <c r="F21" s="405" t="s">
        <v>1189</v>
      </c>
      <c r="G21" s="405" t="s">
        <v>1052</v>
      </c>
      <c r="H21" s="405" t="s">
        <v>609</v>
      </c>
      <c r="I21" s="405" t="s">
        <v>328</v>
      </c>
      <c r="J21" s="310" t="s">
        <v>299</v>
      </c>
      <c r="K21" s="100"/>
      <c r="L21" s="100"/>
    </row>
    <row r="22" spans="1:12" s="95" customFormat="1" ht="21" customHeight="1">
      <c r="A22" s="456" t="s">
        <v>460</v>
      </c>
      <c r="B22" s="1515">
        <v>17261</v>
      </c>
      <c r="C22" s="1775">
        <v>14921</v>
      </c>
      <c r="D22" s="453">
        <v>16144</v>
      </c>
      <c r="E22" s="453">
        <v>16419</v>
      </c>
      <c r="F22" s="234">
        <v>20749</v>
      </c>
      <c r="G22" s="234">
        <v>22907</v>
      </c>
      <c r="H22" s="234">
        <v>23286</v>
      </c>
      <c r="I22" s="234">
        <v>19918</v>
      </c>
      <c r="J22" s="234">
        <v>19740</v>
      </c>
      <c r="K22" s="96"/>
      <c r="L22" s="96"/>
    </row>
    <row r="23" spans="1:12" s="95" customFormat="1" ht="12" customHeight="1">
      <c r="A23" s="514" t="s">
        <v>461</v>
      </c>
      <c r="B23" s="1516">
        <v>3672</v>
      </c>
      <c r="C23" s="1776">
        <v>5983</v>
      </c>
      <c r="D23" s="515">
        <v>2502</v>
      </c>
      <c r="E23" s="515">
        <v>2324</v>
      </c>
      <c r="F23" s="516">
        <v>3895</v>
      </c>
      <c r="G23" s="516">
        <v>4660</v>
      </c>
      <c r="H23" s="516">
        <v>2649</v>
      </c>
      <c r="I23" s="516">
        <v>5553</v>
      </c>
      <c r="J23" s="516">
        <v>2163.8919249999999</v>
      </c>
      <c r="K23" s="115"/>
      <c r="L23" s="115"/>
    </row>
    <row r="24" spans="1:12" s="95" customFormat="1" ht="12" customHeight="1">
      <c r="A24" s="457" t="s">
        <v>462</v>
      </c>
      <c r="B24" s="1517">
        <v>6837</v>
      </c>
      <c r="C24" s="1777">
        <v>3067</v>
      </c>
      <c r="D24" s="454">
        <v>3214</v>
      </c>
      <c r="E24" s="454">
        <v>2245</v>
      </c>
      <c r="F24" s="235">
        <v>7677</v>
      </c>
      <c r="G24" s="235">
        <v>6522</v>
      </c>
      <c r="H24" s="235">
        <v>2845</v>
      </c>
      <c r="I24" s="235">
        <v>1822</v>
      </c>
      <c r="J24" s="235">
        <v>1801.6896509999999</v>
      </c>
      <c r="K24" s="96"/>
      <c r="L24" s="96"/>
    </row>
    <row r="25" spans="1:12" s="95" customFormat="1" ht="12" customHeight="1">
      <c r="A25" s="458" t="s">
        <v>212</v>
      </c>
      <c r="B25" s="1518">
        <v>240</v>
      </c>
      <c r="C25" s="1778">
        <v>576</v>
      </c>
      <c r="D25" s="455">
        <v>511</v>
      </c>
      <c r="E25" s="455">
        <v>354</v>
      </c>
      <c r="F25" s="236">
        <v>548</v>
      </c>
      <c r="G25" s="236">
        <v>296</v>
      </c>
      <c r="H25" s="236">
        <v>183</v>
      </c>
      <c r="I25" s="236">
        <v>363</v>
      </c>
      <c r="J25" s="236">
        <v>184</v>
      </c>
      <c r="K25" s="96"/>
      <c r="L25" s="96"/>
    </row>
    <row r="26" spans="1:12" s="95" customFormat="1" ht="21" customHeight="1">
      <c r="A26" s="456" t="s">
        <v>463</v>
      </c>
      <c r="B26" s="1519">
        <v>13856</v>
      </c>
      <c r="C26" s="1779">
        <v>17261</v>
      </c>
      <c r="D26" s="234">
        <v>14921</v>
      </c>
      <c r="E26" s="234">
        <v>16144</v>
      </c>
      <c r="F26" s="234">
        <v>16419</v>
      </c>
      <c r="G26" s="234">
        <v>20749</v>
      </c>
      <c r="H26" s="234">
        <v>22907</v>
      </c>
      <c r="I26" s="234">
        <v>23286</v>
      </c>
      <c r="J26" s="234">
        <v>19918.202273999999</v>
      </c>
      <c r="K26" s="97"/>
      <c r="L26" s="96"/>
    </row>
    <row r="28" spans="1:12" s="502" customFormat="1" ht="18.75" customHeight="1">
      <c r="A28" s="2447" t="s">
        <v>1148</v>
      </c>
      <c r="B28" s="2447"/>
      <c r="C28" s="2447"/>
      <c r="D28" s="2447"/>
      <c r="E28" s="2447"/>
      <c r="F28" s="2447"/>
      <c r="G28" s="2447"/>
      <c r="H28" s="2447"/>
      <c r="I28" s="2447"/>
      <c r="J28" s="2447"/>
    </row>
    <row r="29" spans="1:12" s="95" customFormat="1" ht="21" customHeight="1">
      <c r="A29" s="1573"/>
      <c r="B29" s="1574"/>
      <c r="C29" s="1574"/>
      <c r="D29" s="1574"/>
      <c r="E29" s="1574"/>
      <c r="F29" s="1574"/>
      <c r="G29" s="1574"/>
      <c r="H29" s="1574"/>
      <c r="I29" s="1574"/>
      <c r="J29" s="1558"/>
      <c r="K29" s="96"/>
    </row>
    <row r="30" spans="1:12" s="95" customFormat="1" ht="21" customHeight="1">
      <c r="A30" s="1573"/>
      <c r="B30" s="1574"/>
      <c r="C30" s="1574"/>
      <c r="D30" s="1574"/>
      <c r="E30" s="1574"/>
      <c r="F30" s="1574"/>
      <c r="G30" s="1574"/>
      <c r="H30" s="1574"/>
      <c r="I30" s="1574"/>
      <c r="J30" s="1558"/>
      <c r="K30" s="96"/>
    </row>
    <row r="31" spans="1:12" s="95" customFormat="1" ht="21" customHeight="1">
      <c r="A31" s="1573"/>
      <c r="B31" s="1574"/>
      <c r="C31" s="1574"/>
      <c r="D31" s="1574"/>
      <c r="E31" s="1574"/>
      <c r="F31" s="1574"/>
      <c r="G31" s="1574"/>
      <c r="H31" s="1574"/>
      <c r="I31" s="1574"/>
      <c r="J31" s="1558"/>
      <c r="K31" s="96"/>
    </row>
    <row r="32" spans="1:12" s="95" customFormat="1" ht="21" customHeight="1">
      <c r="A32" s="1573"/>
      <c r="B32" s="1574"/>
      <c r="C32" s="1574"/>
      <c r="D32" s="1574"/>
      <c r="E32" s="1574"/>
      <c r="F32" s="1574"/>
      <c r="G32" s="1574"/>
      <c r="H32" s="1574"/>
      <c r="I32" s="1574"/>
      <c r="J32" s="1558"/>
      <c r="K32" s="96"/>
    </row>
    <row r="33" spans="1:257" s="95" customFormat="1" ht="21" customHeight="1">
      <c r="A33" s="1573"/>
      <c r="B33" s="1574"/>
      <c r="C33" s="1574"/>
      <c r="D33" s="1574"/>
      <c r="E33" s="1574"/>
      <c r="F33" s="1574"/>
      <c r="G33" s="1574"/>
      <c r="H33" s="1574"/>
      <c r="I33" s="1574"/>
      <c r="J33" s="1558"/>
      <c r="K33" s="96"/>
    </row>
    <row r="34" spans="1:257" s="95" customFormat="1" ht="21" customHeight="1">
      <c r="A34" s="1573"/>
      <c r="B34" s="1574"/>
      <c r="C34" s="1574"/>
      <c r="D34" s="1574"/>
      <c r="E34" s="1574"/>
      <c r="F34" s="1574"/>
      <c r="G34" s="1574"/>
      <c r="H34" s="1574"/>
      <c r="I34" s="1574"/>
      <c r="J34" s="1558"/>
      <c r="K34" s="96"/>
    </row>
    <row r="35" spans="1:257" s="95" customFormat="1" ht="21" customHeight="1">
      <c r="A35" s="1573"/>
      <c r="B35" s="1574"/>
      <c r="C35" s="1574"/>
      <c r="D35" s="1574"/>
      <c r="E35" s="1574"/>
      <c r="F35" s="1574"/>
      <c r="G35" s="1574"/>
      <c r="H35" s="1574"/>
      <c r="I35" s="1574"/>
      <c r="J35" s="1558"/>
      <c r="K35" s="96"/>
    </row>
    <row r="36" spans="1:257" s="95" customFormat="1" ht="21" customHeight="1">
      <c r="A36" s="1573"/>
      <c r="B36" s="1574"/>
      <c r="C36" s="1574"/>
      <c r="D36" s="1574"/>
      <c r="E36" s="1574"/>
      <c r="F36" s="1574"/>
      <c r="G36" s="1574"/>
      <c r="H36" s="1574"/>
      <c r="I36" s="1574"/>
      <c r="J36" s="1558"/>
      <c r="K36" s="96"/>
    </row>
    <row r="37" spans="1:257" s="95" customFormat="1" ht="21" customHeight="1">
      <c r="A37" s="1573"/>
      <c r="B37" s="1574"/>
      <c r="C37" s="1574"/>
      <c r="D37" s="1574"/>
      <c r="E37" s="1574"/>
      <c r="F37" s="1574"/>
      <c r="G37" s="1574"/>
      <c r="H37" s="1574"/>
      <c r="I37" s="1574"/>
      <c r="J37" s="1558"/>
      <c r="K37" s="96"/>
    </row>
    <row r="38" spans="1:257" s="95" customFormat="1" ht="21" customHeight="1">
      <c r="A38" s="1573"/>
      <c r="B38" s="1574"/>
      <c r="C38" s="1574"/>
      <c r="D38" s="1574"/>
      <c r="E38" s="1574"/>
      <c r="F38" s="1574"/>
      <c r="G38" s="1574"/>
      <c r="H38" s="1574"/>
      <c r="I38" s="1574"/>
      <c r="J38" s="1558"/>
      <c r="K38" s="96"/>
    </row>
    <row r="39" spans="1:257" s="95" customFormat="1" ht="21" customHeight="1">
      <c r="A39" s="1573"/>
      <c r="B39" s="1574"/>
      <c r="C39" s="1574"/>
      <c r="D39" s="1574"/>
      <c r="E39" s="1574"/>
      <c r="F39" s="1574"/>
      <c r="G39" s="1574"/>
      <c r="H39" s="1574"/>
      <c r="I39" s="1574"/>
      <c r="J39" s="1558"/>
      <c r="K39" s="96"/>
    </row>
    <row r="40" spans="1:257" s="95" customFormat="1" ht="21" customHeight="1">
      <c r="A40" s="1573"/>
      <c r="B40" s="1574"/>
      <c r="C40" s="1574"/>
      <c r="D40" s="1574"/>
      <c r="E40" s="1574"/>
      <c r="F40" s="1574"/>
      <c r="G40" s="1574"/>
      <c r="H40" s="1574"/>
      <c r="I40" s="1574"/>
      <c r="J40" s="1558"/>
      <c r="K40" s="96"/>
    </row>
    <row r="41" spans="1:257" s="95" customFormat="1" ht="21" customHeight="1">
      <c r="A41" s="1573"/>
      <c r="B41" s="1574"/>
      <c r="C41" s="1574"/>
      <c r="D41" s="1574"/>
      <c r="E41" s="1574"/>
      <c r="F41" s="1574"/>
      <c r="G41" s="1574"/>
      <c r="H41" s="1574"/>
      <c r="I41" s="1574"/>
      <c r="J41" s="1558"/>
      <c r="K41" s="96"/>
    </row>
    <row r="42" spans="1:257" s="95" customFormat="1" ht="21" customHeight="1">
      <c r="A42" s="1573"/>
      <c r="B42" s="1574"/>
      <c r="C42" s="1574"/>
      <c r="D42" s="1574"/>
      <c r="E42" s="1574"/>
      <c r="F42" s="1574"/>
      <c r="G42" s="1574"/>
      <c r="H42" s="1574"/>
      <c r="I42" s="1574"/>
      <c r="J42" s="1558"/>
      <c r="K42" s="96"/>
    </row>
    <row r="43" spans="1:257" s="95" customFormat="1" ht="66" customHeight="1">
      <c r="A43" s="1573"/>
      <c r="B43" s="1574"/>
      <c r="C43" s="1574"/>
      <c r="D43" s="1574"/>
      <c r="E43" s="1574"/>
      <c r="F43" s="1574"/>
      <c r="G43" s="1574"/>
      <c r="H43" s="1574"/>
      <c r="I43" s="1574"/>
      <c r="J43" s="1558"/>
      <c r="K43" s="96"/>
    </row>
    <row r="44" spans="1:257" s="98" customFormat="1" ht="22.5" customHeight="1">
      <c r="A44" s="649"/>
      <c r="B44" s="650"/>
      <c r="C44" s="650"/>
      <c r="D44" s="650"/>
      <c r="E44" s="650"/>
      <c r="F44" s="650"/>
      <c r="G44" s="650"/>
      <c r="H44" s="650"/>
      <c r="I44" s="650"/>
      <c r="J44" s="650"/>
    </row>
    <row r="45" spans="1:257" s="502" customFormat="1" ht="36" customHeight="1">
      <c r="A45" s="2453" t="s">
        <v>1129</v>
      </c>
      <c r="B45" s="2453"/>
      <c r="C45" s="2453"/>
      <c r="D45" s="2453"/>
      <c r="E45" s="2453"/>
      <c r="F45" s="2453"/>
      <c r="G45" s="2453"/>
      <c r="H45" s="2453"/>
      <c r="I45" s="2453"/>
      <c r="J45" s="2453"/>
    </row>
    <row r="46" spans="1:257" s="50" customFormat="1" ht="12.75" customHeight="1"/>
    <row r="47" spans="1:257" customFormat="1" ht="11.25" customHeight="1">
      <c r="A47" s="441"/>
      <c r="B47" s="2454" t="s">
        <v>281</v>
      </c>
      <c r="C47" s="2455"/>
      <c r="D47" s="2456"/>
      <c r="E47" s="2457"/>
      <c r="F47" s="2458"/>
      <c r="G47" s="2459"/>
      <c r="H47" s="2454" t="s">
        <v>283</v>
      </c>
      <c r="I47" s="2455"/>
      <c r="J47" s="2456"/>
      <c r="K47" s="2460"/>
      <c r="L47" s="2460"/>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5"/>
      <c r="BD47" s="225"/>
      <c r="BE47" s="225"/>
      <c r="BF47" s="225"/>
      <c r="BG47" s="225"/>
      <c r="BH47" s="225"/>
      <c r="BI47" s="225"/>
      <c r="BJ47" s="225"/>
      <c r="BK47" s="225"/>
      <c r="BL47" s="225"/>
      <c r="BM47" s="225"/>
      <c r="BN47" s="225"/>
      <c r="BO47" s="225"/>
      <c r="BP47" s="225"/>
      <c r="BQ47" s="225"/>
      <c r="BR47" s="225"/>
      <c r="BS47" s="225"/>
      <c r="BT47" s="225"/>
      <c r="BU47" s="225"/>
      <c r="BV47" s="225"/>
      <c r="BW47" s="225"/>
      <c r="BX47" s="225"/>
      <c r="BY47" s="225"/>
      <c r="BZ47" s="225"/>
      <c r="CA47" s="225"/>
      <c r="CB47" s="225"/>
      <c r="CC47" s="225"/>
      <c r="CD47" s="225"/>
      <c r="CE47" s="225"/>
      <c r="CF47" s="225"/>
      <c r="CG47" s="225"/>
      <c r="CH47" s="225"/>
      <c r="CI47" s="225"/>
      <c r="CJ47" s="225"/>
      <c r="CK47" s="225"/>
      <c r="CL47" s="225"/>
      <c r="CM47" s="225"/>
      <c r="CN47" s="225"/>
      <c r="CO47" s="225"/>
      <c r="CP47" s="225"/>
      <c r="CQ47" s="225"/>
      <c r="CR47" s="225"/>
      <c r="CS47" s="225"/>
      <c r="CT47" s="225"/>
      <c r="CU47" s="225"/>
      <c r="CV47" s="225"/>
      <c r="CW47" s="225"/>
      <c r="CX47" s="225"/>
      <c r="CY47" s="225"/>
      <c r="CZ47" s="225"/>
      <c r="DA47" s="225"/>
      <c r="DB47" s="225"/>
      <c r="DC47" s="225"/>
      <c r="DD47" s="225"/>
      <c r="DE47" s="225"/>
      <c r="DF47" s="225"/>
      <c r="DG47" s="225"/>
      <c r="DH47" s="225"/>
      <c r="DI47" s="225"/>
      <c r="DJ47" s="225"/>
      <c r="DK47" s="225"/>
      <c r="DL47" s="225"/>
      <c r="DM47" s="225"/>
      <c r="DN47" s="225"/>
      <c r="DO47" s="225"/>
      <c r="DP47" s="225"/>
      <c r="DQ47" s="225"/>
      <c r="DR47" s="225"/>
      <c r="DS47" s="225"/>
      <c r="DT47" s="225"/>
      <c r="DU47" s="225"/>
      <c r="DV47" s="225"/>
      <c r="DW47" s="225"/>
      <c r="DX47" s="225"/>
      <c r="DY47" s="225"/>
      <c r="DZ47" s="225"/>
      <c r="EA47" s="225"/>
      <c r="EB47" s="225"/>
      <c r="EC47" s="225"/>
      <c r="ED47" s="225"/>
      <c r="EE47" s="225"/>
      <c r="EF47" s="225"/>
      <c r="EG47" s="225"/>
      <c r="EH47" s="225"/>
      <c r="EI47" s="225"/>
      <c r="EJ47" s="225"/>
      <c r="EK47" s="225"/>
      <c r="EL47" s="225"/>
      <c r="EM47" s="225"/>
      <c r="EN47" s="225"/>
      <c r="EO47" s="225"/>
      <c r="EP47" s="225"/>
      <c r="EQ47" s="225"/>
      <c r="ER47" s="225"/>
      <c r="ES47" s="225"/>
      <c r="ET47" s="225"/>
      <c r="EU47" s="225"/>
      <c r="EV47" s="225"/>
      <c r="EW47" s="225"/>
      <c r="EX47" s="225"/>
      <c r="EY47" s="225"/>
      <c r="EZ47" s="225"/>
      <c r="FA47" s="225"/>
      <c r="FB47" s="225"/>
      <c r="FC47" s="225"/>
      <c r="FD47" s="225"/>
      <c r="FE47" s="225"/>
      <c r="FF47" s="225"/>
      <c r="FG47" s="225"/>
      <c r="FH47" s="225"/>
      <c r="FI47" s="225"/>
      <c r="FJ47" s="225"/>
      <c r="FK47" s="225"/>
      <c r="FL47" s="225"/>
      <c r="FM47" s="225"/>
      <c r="FN47" s="225"/>
      <c r="FO47" s="225"/>
      <c r="FP47" s="225"/>
      <c r="FQ47" s="225"/>
      <c r="FR47" s="225"/>
      <c r="FS47" s="225"/>
      <c r="FT47" s="225"/>
      <c r="FU47" s="225"/>
      <c r="FV47" s="225"/>
      <c r="FW47" s="225"/>
      <c r="FX47" s="225"/>
      <c r="FY47" s="225"/>
      <c r="FZ47" s="225"/>
      <c r="GA47" s="225"/>
      <c r="GB47" s="225"/>
      <c r="GC47" s="225"/>
      <c r="GD47" s="225"/>
      <c r="GE47" s="225"/>
      <c r="GF47" s="225"/>
      <c r="GG47" s="225"/>
      <c r="GH47" s="225"/>
      <c r="GI47" s="225"/>
      <c r="GJ47" s="225"/>
      <c r="GK47" s="225"/>
      <c r="GL47" s="225"/>
      <c r="GM47" s="225"/>
      <c r="GN47" s="225"/>
      <c r="GO47" s="225"/>
      <c r="GP47" s="225"/>
      <c r="GQ47" s="225"/>
      <c r="GR47" s="225"/>
      <c r="GS47" s="225"/>
      <c r="GT47" s="225"/>
      <c r="GU47" s="225"/>
      <c r="GV47" s="225"/>
      <c r="GW47" s="225"/>
      <c r="GX47" s="225"/>
      <c r="GY47" s="225"/>
      <c r="GZ47" s="225"/>
      <c r="HA47" s="225"/>
      <c r="HB47" s="225"/>
      <c r="HC47" s="225"/>
      <c r="HD47" s="225"/>
      <c r="HE47" s="225"/>
      <c r="HF47" s="225"/>
      <c r="HG47" s="225"/>
      <c r="HH47" s="225"/>
      <c r="HI47" s="225"/>
      <c r="HJ47" s="225"/>
      <c r="HK47" s="225"/>
      <c r="HL47" s="225"/>
      <c r="HM47" s="225"/>
      <c r="HN47" s="225"/>
      <c r="HO47" s="225"/>
      <c r="HP47" s="225"/>
      <c r="HQ47" s="225"/>
      <c r="HR47" s="225"/>
      <c r="HS47" s="225"/>
      <c r="HT47" s="225"/>
      <c r="HU47" s="225"/>
      <c r="HV47" s="225"/>
      <c r="HW47" s="225"/>
      <c r="HX47" s="225"/>
      <c r="HY47" s="225"/>
      <c r="HZ47" s="225"/>
      <c r="IA47" s="225"/>
      <c r="IB47" s="225"/>
      <c r="IC47" s="225"/>
      <c r="ID47" s="225"/>
      <c r="IE47" s="225"/>
      <c r="IF47" s="225"/>
      <c r="IG47" s="225"/>
      <c r="IH47" s="225"/>
      <c r="II47" s="225"/>
      <c r="IJ47" s="225"/>
      <c r="IK47" s="225"/>
      <c r="IL47" s="225"/>
      <c r="IM47" s="225"/>
      <c r="IN47" s="225"/>
      <c r="IO47" s="225"/>
      <c r="IP47" s="225"/>
      <c r="IQ47" s="225"/>
      <c r="IR47" s="225"/>
      <c r="IS47" s="225"/>
      <c r="IT47" s="225"/>
      <c r="IU47" s="225"/>
      <c r="IV47" s="225"/>
      <c r="IW47" s="128"/>
    </row>
    <row r="48" spans="1:257" customFormat="1" ht="11.25" customHeight="1">
      <c r="A48" s="441"/>
      <c r="B48" s="2461" t="s">
        <v>280</v>
      </c>
      <c r="C48" s="2462"/>
      <c r="D48" s="2463"/>
      <c r="E48" s="2461" t="s">
        <v>278</v>
      </c>
      <c r="F48" s="2462"/>
      <c r="G48" s="2463"/>
      <c r="H48" s="2461" t="s">
        <v>282</v>
      </c>
      <c r="I48" s="2462"/>
      <c r="J48" s="2463"/>
      <c r="K48" s="2460"/>
      <c r="L48" s="2460"/>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5"/>
      <c r="BD48" s="225"/>
      <c r="BE48" s="225"/>
      <c r="BF48" s="225"/>
      <c r="BG48" s="225"/>
      <c r="BH48" s="225"/>
      <c r="BI48" s="225"/>
      <c r="BJ48" s="225"/>
      <c r="BK48" s="225"/>
      <c r="BL48" s="225"/>
      <c r="BM48" s="225"/>
      <c r="BN48" s="225"/>
      <c r="BO48" s="225"/>
      <c r="BP48" s="225"/>
      <c r="BQ48" s="225"/>
      <c r="BR48" s="225"/>
      <c r="BS48" s="225"/>
      <c r="BT48" s="225"/>
      <c r="BU48" s="225"/>
      <c r="BV48" s="225"/>
      <c r="BW48" s="225"/>
      <c r="BX48" s="225"/>
      <c r="BY48" s="225"/>
      <c r="BZ48" s="225"/>
      <c r="CA48" s="225"/>
      <c r="CB48" s="225"/>
      <c r="CC48" s="225"/>
      <c r="CD48" s="225"/>
      <c r="CE48" s="225"/>
      <c r="CF48" s="225"/>
      <c r="CG48" s="225"/>
      <c r="CH48" s="225"/>
      <c r="CI48" s="225"/>
      <c r="CJ48" s="225"/>
      <c r="CK48" s="225"/>
      <c r="CL48" s="225"/>
      <c r="CM48" s="225"/>
      <c r="CN48" s="225"/>
      <c r="CO48" s="225"/>
      <c r="CP48" s="225"/>
      <c r="CQ48" s="225"/>
      <c r="CR48" s="225"/>
      <c r="CS48" s="225"/>
      <c r="CT48" s="225"/>
      <c r="CU48" s="225"/>
      <c r="CV48" s="225"/>
      <c r="CW48" s="225"/>
      <c r="CX48" s="225"/>
      <c r="CY48" s="225"/>
      <c r="CZ48" s="225"/>
      <c r="DA48" s="225"/>
      <c r="DB48" s="225"/>
      <c r="DC48" s="225"/>
      <c r="DD48" s="225"/>
      <c r="DE48" s="225"/>
      <c r="DF48" s="225"/>
      <c r="DG48" s="225"/>
      <c r="DH48" s="225"/>
      <c r="DI48" s="225"/>
      <c r="DJ48" s="225"/>
      <c r="DK48" s="225"/>
      <c r="DL48" s="225"/>
      <c r="DM48" s="225"/>
      <c r="DN48" s="225"/>
      <c r="DO48" s="225"/>
      <c r="DP48" s="225"/>
      <c r="DQ48" s="225"/>
      <c r="DR48" s="225"/>
      <c r="DS48" s="225"/>
      <c r="DT48" s="225"/>
      <c r="DU48" s="225"/>
      <c r="DV48" s="225"/>
      <c r="DW48" s="225"/>
      <c r="DX48" s="225"/>
      <c r="DY48" s="225"/>
      <c r="DZ48" s="225"/>
      <c r="EA48" s="225"/>
      <c r="EB48" s="225"/>
      <c r="EC48" s="225"/>
      <c r="ED48" s="225"/>
      <c r="EE48" s="225"/>
      <c r="EF48" s="225"/>
      <c r="EG48" s="225"/>
      <c r="EH48" s="225"/>
      <c r="EI48" s="225"/>
      <c r="EJ48" s="225"/>
      <c r="EK48" s="225"/>
      <c r="EL48" s="225"/>
      <c r="EM48" s="225"/>
      <c r="EN48" s="225"/>
      <c r="EO48" s="225"/>
      <c r="EP48" s="225"/>
      <c r="EQ48" s="225"/>
      <c r="ER48" s="225"/>
      <c r="ES48" s="225"/>
      <c r="ET48" s="225"/>
      <c r="EU48" s="225"/>
      <c r="EV48" s="225"/>
      <c r="EW48" s="225"/>
      <c r="EX48" s="225"/>
      <c r="EY48" s="225"/>
      <c r="EZ48" s="225"/>
      <c r="FA48" s="225"/>
      <c r="FB48" s="225"/>
      <c r="FC48" s="225"/>
      <c r="FD48" s="225"/>
      <c r="FE48" s="225"/>
      <c r="FF48" s="225"/>
      <c r="FG48" s="225"/>
      <c r="FH48" s="225"/>
      <c r="FI48" s="225"/>
      <c r="FJ48" s="225"/>
      <c r="FK48" s="225"/>
      <c r="FL48" s="225"/>
      <c r="FM48" s="225"/>
      <c r="FN48" s="225"/>
      <c r="FO48" s="225"/>
      <c r="FP48" s="225"/>
      <c r="FQ48" s="225"/>
      <c r="FR48" s="225"/>
      <c r="FS48" s="225"/>
      <c r="FT48" s="225"/>
      <c r="FU48" s="225"/>
      <c r="FV48" s="225"/>
      <c r="FW48" s="225"/>
      <c r="FX48" s="225"/>
      <c r="FY48" s="225"/>
      <c r="FZ48" s="225"/>
      <c r="GA48" s="225"/>
      <c r="GB48" s="225"/>
      <c r="GC48" s="225"/>
      <c r="GD48" s="225"/>
      <c r="GE48" s="225"/>
      <c r="GF48" s="225"/>
      <c r="GG48" s="225"/>
      <c r="GH48" s="225"/>
      <c r="GI48" s="225"/>
      <c r="GJ48" s="225"/>
      <c r="GK48" s="225"/>
      <c r="GL48" s="225"/>
      <c r="GM48" s="225"/>
      <c r="GN48" s="225"/>
      <c r="GO48" s="225"/>
      <c r="GP48" s="225"/>
      <c r="GQ48" s="225"/>
      <c r="GR48" s="225"/>
      <c r="GS48" s="225"/>
      <c r="GT48" s="225"/>
      <c r="GU48" s="225"/>
      <c r="GV48" s="225"/>
      <c r="GW48" s="225"/>
      <c r="GX48" s="225"/>
      <c r="GY48" s="225"/>
      <c r="GZ48" s="225"/>
      <c r="HA48" s="225"/>
      <c r="HB48" s="225"/>
      <c r="HC48" s="225"/>
      <c r="HD48" s="225"/>
      <c r="HE48" s="225"/>
      <c r="HF48" s="225"/>
      <c r="HG48" s="225"/>
      <c r="HH48" s="225"/>
      <c r="HI48" s="225"/>
      <c r="HJ48" s="225"/>
      <c r="HK48" s="225"/>
      <c r="HL48" s="225"/>
      <c r="HM48" s="225"/>
      <c r="HN48" s="225"/>
      <c r="HO48" s="225"/>
      <c r="HP48" s="225"/>
      <c r="HQ48" s="225"/>
      <c r="HR48" s="225"/>
      <c r="HS48" s="225"/>
      <c r="HT48" s="225"/>
      <c r="HU48" s="225"/>
      <c r="HV48" s="225"/>
      <c r="HW48" s="225"/>
      <c r="HX48" s="225"/>
      <c r="HY48" s="225"/>
      <c r="HZ48" s="225"/>
      <c r="IA48" s="225"/>
      <c r="IB48" s="225"/>
      <c r="IC48" s="225"/>
      <c r="ID48" s="225"/>
      <c r="IE48" s="225"/>
      <c r="IF48" s="225"/>
      <c r="IG48" s="225"/>
      <c r="IH48" s="225"/>
      <c r="II48" s="225"/>
      <c r="IJ48" s="225"/>
      <c r="IK48" s="225"/>
      <c r="IL48" s="225"/>
      <c r="IM48" s="225"/>
      <c r="IN48" s="225"/>
      <c r="IO48" s="225"/>
      <c r="IP48" s="225"/>
      <c r="IQ48" s="225"/>
      <c r="IR48" s="225"/>
      <c r="IS48" s="225"/>
      <c r="IT48" s="225"/>
      <c r="IU48" s="225"/>
      <c r="IV48" s="225"/>
      <c r="IW48" s="128"/>
    </row>
    <row r="49" spans="1:257" customFormat="1" ht="11.25" customHeight="1">
      <c r="A49" s="441"/>
      <c r="B49" s="2464" t="s">
        <v>284</v>
      </c>
      <c r="C49" s="2465"/>
      <c r="D49" s="2466"/>
      <c r="E49" s="2464" t="s">
        <v>285</v>
      </c>
      <c r="F49" s="2465"/>
      <c r="G49" s="2466"/>
      <c r="H49" s="2464" t="s">
        <v>284</v>
      </c>
      <c r="I49" s="2465"/>
      <c r="J49" s="2466"/>
      <c r="K49" s="2460"/>
      <c r="L49" s="2460"/>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5"/>
      <c r="BD49" s="225"/>
      <c r="BE49" s="225"/>
      <c r="BF49" s="225"/>
      <c r="BG49" s="225"/>
      <c r="BH49" s="225"/>
      <c r="BI49" s="225"/>
      <c r="BJ49" s="225"/>
      <c r="BK49" s="225"/>
      <c r="BL49" s="225"/>
      <c r="BM49" s="225"/>
      <c r="BN49" s="225"/>
      <c r="BO49" s="225"/>
      <c r="BP49" s="225"/>
      <c r="BQ49" s="225"/>
      <c r="BR49" s="225"/>
      <c r="BS49" s="225"/>
      <c r="BT49" s="225"/>
      <c r="BU49" s="225"/>
      <c r="BV49" s="225"/>
      <c r="BW49" s="225"/>
      <c r="BX49" s="225"/>
      <c r="BY49" s="225"/>
      <c r="BZ49" s="225"/>
      <c r="CA49" s="225"/>
      <c r="CB49" s="225"/>
      <c r="CC49" s="225"/>
      <c r="CD49" s="225"/>
      <c r="CE49" s="225"/>
      <c r="CF49" s="225"/>
      <c r="CG49" s="225"/>
      <c r="CH49" s="225"/>
      <c r="CI49" s="225"/>
      <c r="CJ49" s="225"/>
      <c r="CK49" s="225"/>
      <c r="CL49" s="225"/>
      <c r="CM49" s="225"/>
      <c r="CN49" s="225"/>
      <c r="CO49" s="225"/>
      <c r="CP49" s="225"/>
      <c r="CQ49" s="225"/>
      <c r="CR49" s="225"/>
      <c r="CS49" s="225"/>
      <c r="CT49" s="225"/>
      <c r="CU49" s="225"/>
      <c r="CV49" s="225"/>
      <c r="CW49" s="225"/>
      <c r="CX49" s="225"/>
      <c r="CY49" s="225"/>
      <c r="CZ49" s="225"/>
      <c r="DA49" s="225"/>
      <c r="DB49" s="225"/>
      <c r="DC49" s="225"/>
      <c r="DD49" s="225"/>
      <c r="DE49" s="225"/>
      <c r="DF49" s="225"/>
      <c r="DG49" s="225"/>
      <c r="DH49" s="225"/>
      <c r="DI49" s="225"/>
      <c r="DJ49" s="225"/>
      <c r="DK49" s="225"/>
      <c r="DL49" s="225"/>
      <c r="DM49" s="225"/>
      <c r="DN49" s="225"/>
      <c r="DO49" s="225"/>
      <c r="DP49" s="225"/>
      <c r="DQ49" s="225"/>
      <c r="DR49" s="225"/>
      <c r="DS49" s="225"/>
      <c r="DT49" s="225"/>
      <c r="DU49" s="225"/>
      <c r="DV49" s="225"/>
      <c r="DW49" s="225"/>
      <c r="DX49" s="225"/>
      <c r="DY49" s="225"/>
      <c r="DZ49" s="225"/>
      <c r="EA49" s="225"/>
      <c r="EB49" s="225"/>
      <c r="EC49" s="225"/>
      <c r="ED49" s="225"/>
      <c r="EE49" s="225"/>
      <c r="EF49" s="225"/>
      <c r="EG49" s="225"/>
      <c r="EH49" s="225"/>
      <c r="EI49" s="225"/>
      <c r="EJ49" s="225"/>
      <c r="EK49" s="225"/>
      <c r="EL49" s="225"/>
      <c r="EM49" s="225"/>
      <c r="EN49" s="225"/>
      <c r="EO49" s="225"/>
      <c r="EP49" s="225"/>
      <c r="EQ49" s="225"/>
      <c r="ER49" s="225"/>
      <c r="ES49" s="225"/>
      <c r="ET49" s="225"/>
      <c r="EU49" s="225"/>
      <c r="EV49" s="225"/>
      <c r="EW49" s="225"/>
      <c r="EX49" s="225"/>
      <c r="EY49" s="225"/>
      <c r="EZ49" s="225"/>
      <c r="FA49" s="225"/>
      <c r="FB49" s="225"/>
      <c r="FC49" s="225"/>
      <c r="FD49" s="225"/>
      <c r="FE49" s="225"/>
      <c r="FF49" s="225"/>
      <c r="FG49" s="225"/>
      <c r="FH49" s="225"/>
      <c r="FI49" s="225"/>
      <c r="FJ49" s="225"/>
      <c r="FK49" s="225"/>
      <c r="FL49" s="225"/>
      <c r="FM49" s="225"/>
      <c r="FN49" s="225"/>
      <c r="FO49" s="225"/>
      <c r="FP49" s="225"/>
      <c r="FQ49" s="225"/>
      <c r="FR49" s="225"/>
      <c r="FS49" s="225"/>
      <c r="FT49" s="225"/>
      <c r="FU49" s="225"/>
      <c r="FV49" s="225"/>
      <c r="FW49" s="225"/>
      <c r="FX49" s="225"/>
      <c r="FY49" s="225"/>
      <c r="FZ49" s="225"/>
      <c r="GA49" s="225"/>
      <c r="GB49" s="225"/>
      <c r="GC49" s="225"/>
      <c r="GD49" s="225"/>
      <c r="GE49" s="225"/>
      <c r="GF49" s="225"/>
      <c r="GG49" s="225"/>
      <c r="GH49" s="225"/>
      <c r="GI49" s="225"/>
      <c r="GJ49" s="225"/>
      <c r="GK49" s="225"/>
      <c r="GL49" s="225"/>
      <c r="GM49" s="225"/>
      <c r="GN49" s="225"/>
      <c r="GO49" s="225"/>
      <c r="GP49" s="225"/>
      <c r="GQ49" s="225"/>
      <c r="GR49" s="225"/>
      <c r="GS49" s="225"/>
      <c r="GT49" s="225"/>
      <c r="GU49" s="225"/>
      <c r="GV49" s="225"/>
      <c r="GW49" s="225"/>
      <c r="GX49" s="225"/>
      <c r="GY49" s="225"/>
      <c r="GZ49" s="225"/>
      <c r="HA49" s="225"/>
      <c r="HB49" s="225"/>
      <c r="HC49" s="225"/>
      <c r="HD49" s="225"/>
      <c r="HE49" s="225"/>
      <c r="HF49" s="225"/>
      <c r="HG49" s="225"/>
      <c r="HH49" s="225"/>
      <c r="HI49" s="225"/>
      <c r="HJ49" s="225"/>
      <c r="HK49" s="225"/>
      <c r="HL49" s="225"/>
      <c r="HM49" s="225"/>
      <c r="HN49" s="225"/>
      <c r="HO49" s="225"/>
      <c r="HP49" s="225"/>
      <c r="HQ49" s="225"/>
      <c r="HR49" s="225"/>
      <c r="HS49" s="225"/>
      <c r="HT49" s="225"/>
      <c r="HU49" s="225"/>
      <c r="HV49" s="225"/>
      <c r="HW49" s="225"/>
      <c r="HX49" s="225"/>
      <c r="HY49" s="225"/>
      <c r="HZ49" s="225"/>
      <c r="IA49" s="225"/>
      <c r="IB49" s="225"/>
      <c r="IC49" s="225"/>
      <c r="ID49" s="225"/>
      <c r="IE49" s="225"/>
      <c r="IF49" s="225"/>
      <c r="IG49" s="225"/>
      <c r="IH49" s="225"/>
      <c r="II49" s="225"/>
      <c r="IJ49" s="225"/>
      <c r="IK49" s="225"/>
      <c r="IL49" s="225"/>
      <c r="IM49" s="225"/>
      <c r="IN49" s="225"/>
      <c r="IO49" s="225"/>
      <c r="IP49" s="225"/>
      <c r="IQ49" s="225"/>
      <c r="IR49" s="225"/>
      <c r="IS49" s="225"/>
      <c r="IT49" s="225"/>
      <c r="IU49" s="225"/>
      <c r="IV49" s="225"/>
      <c r="IW49" s="128"/>
    </row>
    <row r="50" spans="1:257" customFormat="1" ht="12" customHeight="1">
      <c r="A50" s="442"/>
      <c r="B50" s="710" t="s">
        <v>5</v>
      </c>
      <c r="C50" s="492" t="s">
        <v>3</v>
      </c>
      <c r="D50" s="166" t="s">
        <v>5</v>
      </c>
      <c r="E50" s="710" t="s">
        <v>5</v>
      </c>
      <c r="F50" s="492" t="s">
        <v>3</v>
      </c>
      <c r="G50" s="166" t="s">
        <v>5</v>
      </c>
      <c r="H50" s="710" t="s">
        <v>5</v>
      </c>
      <c r="I50" s="492" t="s">
        <v>3</v>
      </c>
      <c r="J50" s="166" t="s">
        <v>5</v>
      </c>
      <c r="K50" s="226"/>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c r="BA50" s="225"/>
      <c r="BB50" s="225"/>
      <c r="BC50" s="225"/>
      <c r="BD50" s="225"/>
      <c r="BE50" s="225"/>
      <c r="BF50" s="225"/>
      <c r="BG50" s="225"/>
      <c r="BH50" s="225"/>
      <c r="BI50" s="225"/>
      <c r="BJ50" s="225"/>
      <c r="BK50" s="225"/>
      <c r="BL50" s="225"/>
      <c r="BM50" s="225"/>
      <c r="BN50" s="225"/>
      <c r="BO50" s="225"/>
      <c r="BP50" s="225"/>
      <c r="BQ50" s="225"/>
      <c r="BR50" s="225"/>
      <c r="BS50" s="225"/>
      <c r="BT50" s="225"/>
      <c r="BU50" s="225"/>
      <c r="BV50" s="225"/>
      <c r="BW50" s="225"/>
      <c r="BX50" s="225"/>
      <c r="BY50" s="225"/>
      <c r="BZ50" s="225"/>
      <c r="CA50" s="225"/>
      <c r="CB50" s="225"/>
      <c r="CC50" s="225"/>
      <c r="CD50" s="225"/>
      <c r="CE50" s="225"/>
      <c r="CF50" s="225"/>
      <c r="CG50" s="225"/>
      <c r="CH50" s="225"/>
      <c r="CI50" s="225"/>
      <c r="CJ50" s="225"/>
      <c r="CK50" s="225"/>
      <c r="CL50" s="225"/>
      <c r="CM50" s="225"/>
      <c r="CN50" s="225"/>
      <c r="CO50" s="225"/>
      <c r="CP50" s="225"/>
      <c r="CQ50" s="225"/>
      <c r="CR50" s="225"/>
      <c r="CS50" s="225"/>
      <c r="CT50" s="225"/>
      <c r="CU50" s="225"/>
      <c r="CV50" s="225"/>
      <c r="CW50" s="225"/>
      <c r="CX50" s="225"/>
      <c r="CY50" s="225"/>
      <c r="CZ50" s="225"/>
      <c r="DA50" s="225"/>
      <c r="DB50" s="225"/>
      <c r="DC50" s="225"/>
      <c r="DD50" s="225"/>
      <c r="DE50" s="225"/>
      <c r="DF50" s="225"/>
      <c r="DG50" s="225"/>
      <c r="DH50" s="225"/>
      <c r="DI50" s="225"/>
      <c r="DJ50" s="225"/>
      <c r="DK50" s="225"/>
      <c r="DL50" s="225"/>
      <c r="DM50" s="225"/>
      <c r="DN50" s="225"/>
      <c r="DO50" s="225"/>
      <c r="DP50" s="225"/>
      <c r="DQ50" s="225"/>
      <c r="DR50" s="225"/>
      <c r="DS50" s="225"/>
      <c r="DT50" s="225"/>
      <c r="DU50" s="225"/>
      <c r="DV50" s="225"/>
      <c r="DW50" s="225"/>
      <c r="DX50" s="225"/>
      <c r="DY50" s="225"/>
      <c r="DZ50" s="225"/>
      <c r="EA50" s="225"/>
      <c r="EB50" s="225"/>
      <c r="EC50" s="225"/>
      <c r="ED50" s="225"/>
      <c r="EE50" s="225"/>
      <c r="EF50" s="225"/>
      <c r="EG50" s="225"/>
      <c r="EH50" s="225"/>
      <c r="EI50" s="225"/>
      <c r="EJ50" s="225"/>
      <c r="EK50" s="225"/>
      <c r="EL50" s="225"/>
      <c r="EM50" s="225"/>
      <c r="EN50" s="225"/>
      <c r="EO50" s="225"/>
      <c r="EP50" s="225"/>
      <c r="EQ50" s="225"/>
      <c r="ER50" s="225"/>
      <c r="ES50" s="225"/>
      <c r="ET50" s="225"/>
      <c r="EU50" s="225"/>
      <c r="EV50" s="225"/>
      <c r="EW50" s="225"/>
      <c r="EX50" s="225"/>
      <c r="EY50" s="225"/>
      <c r="EZ50" s="225"/>
      <c r="FA50" s="225"/>
      <c r="FB50" s="225"/>
      <c r="FC50" s="225"/>
      <c r="FD50" s="225"/>
      <c r="FE50" s="225"/>
      <c r="FF50" s="225"/>
      <c r="FG50" s="225"/>
      <c r="FH50" s="225"/>
      <c r="FI50" s="225"/>
      <c r="FJ50" s="225"/>
      <c r="FK50" s="225"/>
      <c r="FL50" s="225"/>
      <c r="FM50" s="225"/>
      <c r="FN50" s="225"/>
      <c r="FO50" s="225"/>
      <c r="FP50" s="225"/>
      <c r="FQ50" s="225"/>
      <c r="FR50" s="225"/>
      <c r="FS50" s="225"/>
      <c r="FT50" s="225"/>
      <c r="FU50" s="225"/>
      <c r="FV50" s="225"/>
      <c r="FW50" s="225"/>
      <c r="FX50" s="225"/>
      <c r="FY50" s="225"/>
      <c r="FZ50" s="225"/>
      <c r="GA50" s="225"/>
      <c r="GB50" s="225"/>
      <c r="GC50" s="225"/>
      <c r="GD50" s="225"/>
      <c r="GE50" s="225"/>
      <c r="GF50" s="225"/>
      <c r="GG50" s="225"/>
      <c r="GH50" s="225"/>
      <c r="GI50" s="225"/>
      <c r="GJ50" s="225"/>
      <c r="GK50" s="225"/>
      <c r="GL50" s="225"/>
      <c r="GM50" s="225"/>
      <c r="GN50" s="225"/>
      <c r="GO50" s="225"/>
      <c r="GP50" s="225"/>
      <c r="GQ50" s="225"/>
      <c r="GR50" s="225"/>
      <c r="GS50" s="225"/>
      <c r="GT50" s="225"/>
      <c r="GU50" s="225"/>
      <c r="GV50" s="225"/>
      <c r="GW50" s="225"/>
      <c r="GX50" s="225"/>
      <c r="GY50" s="225"/>
      <c r="GZ50" s="225"/>
      <c r="HA50" s="225"/>
      <c r="HB50" s="225"/>
      <c r="HC50" s="225"/>
      <c r="HD50" s="225"/>
      <c r="HE50" s="225"/>
      <c r="HF50" s="225"/>
      <c r="HG50" s="225"/>
      <c r="HH50" s="225"/>
      <c r="HI50" s="225"/>
      <c r="HJ50" s="225"/>
      <c r="HK50" s="225"/>
      <c r="HL50" s="225"/>
      <c r="HM50" s="225"/>
      <c r="HN50" s="225"/>
      <c r="HO50" s="225"/>
      <c r="HP50" s="225"/>
      <c r="HQ50" s="225"/>
      <c r="HR50" s="225"/>
      <c r="HS50" s="225"/>
      <c r="HT50" s="225"/>
      <c r="HU50" s="225"/>
      <c r="HV50" s="225"/>
      <c r="HW50" s="225"/>
      <c r="HX50" s="225"/>
      <c r="HY50" s="225"/>
      <c r="HZ50" s="225"/>
      <c r="IA50" s="225"/>
      <c r="IB50" s="225"/>
      <c r="IC50" s="225"/>
      <c r="ID50" s="225"/>
      <c r="IE50" s="225"/>
      <c r="IF50" s="225"/>
      <c r="IG50" s="225"/>
      <c r="IH50" s="225"/>
      <c r="II50" s="225"/>
      <c r="IJ50" s="225"/>
      <c r="IK50" s="225"/>
      <c r="IL50" s="225"/>
      <c r="IM50" s="225"/>
      <c r="IN50" s="225"/>
      <c r="IO50" s="225"/>
      <c r="IP50" s="225"/>
      <c r="IQ50" s="225"/>
      <c r="IR50" s="225"/>
      <c r="IS50" s="225"/>
      <c r="IT50" s="225"/>
      <c r="IU50" s="225"/>
      <c r="IV50" s="225"/>
      <c r="IW50" s="128"/>
    </row>
    <row r="51" spans="1:257" customFormat="1" ht="12" customHeight="1">
      <c r="A51" s="443" t="s">
        <v>1</v>
      </c>
      <c r="B51" s="2270" t="s">
        <v>1547</v>
      </c>
      <c r="C51" s="444" t="s">
        <v>1157</v>
      </c>
      <c r="D51" s="444" t="s">
        <v>1157</v>
      </c>
      <c r="E51" s="2270" t="s">
        <v>1547</v>
      </c>
      <c r="F51" s="444" t="s">
        <v>1157</v>
      </c>
      <c r="G51" s="444" t="s">
        <v>1157</v>
      </c>
      <c r="H51" s="2270" t="s">
        <v>1547</v>
      </c>
      <c r="I51" s="444" t="s">
        <v>1157</v>
      </c>
      <c r="J51" s="444" t="s">
        <v>1157</v>
      </c>
      <c r="K51" s="226"/>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5"/>
      <c r="AS51" s="225"/>
      <c r="AT51" s="225"/>
      <c r="AU51" s="225"/>
      <c r="AV51" s="225"/>
      <c r="AW51" s="225"/>
      <c r="AX51" s="225"/>
      <c r="AY51" s="225"/>
      <c r="AZ51" s="225"/>
      <c r="BA51" s="225"/>
      <c r="BB51" s="225"/>
      <c r="BC51" s="225"/>
      <c r="BD51" s="225"/>
      <c r="BE51" s="225"/>
      <c r="BF51" s="225"/>
      <c r="BG51" s="225"/>
      <c r="BH51" s="225"/>
      <c r="BI51" s="225"/>
      <c r="BJ51" s="225"/>
      <c r="BK51" s="225"/>
      <c r="BL51" s="225"/>
      <c r="BM51" s="225"/>
      <c r="BN51" s="225"/>
      <c r="BO51" s="225"/>
      <c r="BP51" s="225"/>
      <c r="BQ51" s="225"/>
      <c r="BR51" s="225"/>
      <c r="BS51" s="225"/>
      <c r="BT51" s="225"/>
      <c r="BU51" s="225"/>
      <c r="BV51" s="225"/>
      <c r="BW51" s="225"/>
      <c r="BX51" s="225"/>
      <c r="BY51" s="225"/>
      <c r="BZ51" s="225"/>
      <c r="CA51" s="225"/>
      <c r="CB51" s="225"/>
      <c r="CC51" s="225"/>
      <c r="CD51" s="225"/>
      <c r="CE51" s="225"/>
      <c r="CF51" s="225"/>
      <c r="CG51" s="225"/>
      <c r="CH51" s="225"/>
      <c r="CI51" s="225"/>
      <c r="CJ51" s="225"/>
      <c r="CK51" s="225"/>
      <c r="CL51" s="225"/>
      <c r="CM51" s="225"/>
      <c r="CN51" s="225"/>
      <c r="CO51" s="225"/>
      <c r="CP51" s="225"/>
      <c r="CQ51" s="225"/>
      <c r="CR51" s="225"/>
      <c r="CS51" s="225"/>
      <c r="CT51" s="225"/>
      <c r="CU51" s="225"/>
      <c r="CV51" s="225"/>
      <c r="CW51" s="225"/>
      <c r="CX51" s="225"/>
      <c r="CY51" s="225"/>
      <c r="CZ51" s="225"/>
      <c r="DA51" s="225"/>
      <c r="DB51" s="225"/>
      <c r="DC51" s="225"/>
      <c r="DD51" s="225"/>
      <c r="DE51" s="225"/>
      <c r="DF51" s="225"/>
      <c r="DG51" s="225"/>
      <c r="DH51" s="225"/>
      <c r="DI51" s="225"/>
      <c r="DJ51" s="225"/>
      <c r="DK51" s="225"/>
      <c r="DL51" s="225"/>
      <c r="DM51" s="225"/>
      <c r="DN51" s="225"/>
      <c r="DO51" s="225"/>
      <c r="DP51" s="225"/>
      <c r="DQ51" s="225"/>
      <c r="DR51" s="225"/>
      <c r="DS51" s="225"/>
      <c r="DT51" s="225"/>
      <c r="DU51" s="225"/>
      <c r="DV51" s="225"/>
      <c r="DW51" s="225"/>
      <c r="DX51" s="225"/>
      <c r="DY51" s="225"/>
      <c r="DZ51" s="225"/>
      <c r="EA51" s="225"/>
      <c r="EB51" s="225"/>
      <c r="EC51" s="225"/>
      <c r="ED51" s="225"/>
      <c r="EE51" s="225"/>
      <c r="EF51" s="225"/>
      <c r="EG51" s="225"/>
      <c r="EH51" s="225"/>
      <c r="EI51" s="225"/>
      <c r="EJ51" s="225"/>
      <c r="EK51" s="225"/>
      <c r="EL51" s="225"/>
      <c r="EM51" s="225"/>
      <c r="EN51" s="225"/>
      <c r="EO51" s="225"/>
      <c r="EP51" s="225"/>
      <c r="EQ51" s="225"/>
      <c r="ER51" s="225"/>
      <c r="ES51" s="225"/>
      <c r="ET51" s="225"/>
      <c r="EU51" s="225"/>
      <c r="EV51" s="225"/>
      <c r="EW51" s="225"/>
      <c r="EX51" s="225"/>
      <c r="EY51" s="225"/>
      <c r="EZ51" s="225"/>
      <c r="FA51" s="225"/>
      <c r="FB51" s="225"/>
      <c r="FC51" s="225"/>
      <c r="FD51" s="225"/>
      <c r="FE51" s="225"/>
      <c r="FF51" s="225"/>
      <c r="FG51" s="225"/>
      <c r="FH51" s="225"/>
      <c r="FI51" s="225"/>
      <c r="FJ51" s="225"/>
      <c r="FK51" s="225"/>
      <c r="FL51" s="225"/>
      <c r="FM51" s="225"/>
      <c r="FN51" s="225"/>
      <c r="FO51" s="225"/>
      <c r="FP51" s="225"/>
      <c r="FQ51" s="225"/>
      <c r="FR51" s="225"/>
      <c r="FS51" s="225"/>
      <c r="FT51" s="225"/>
      <c r="FU51" s="225"/>
      <c r="FV51" s="225"/>
      <c r="FW51" s="225"/>
      <c r="FX51" s="225"/>
      <c r="FY51" s="225"/>
      <c r="FZ51" s="225"/>
      <c r="GA51" s="225"/>
      <c r="GB51" s="225"/>
      <c r="GC51" s="225"/>
      <c r="GD51" s="225"/>
      <c r="GE51" s="225"/>
      <c r="GF51" s="225"/>
      <c r="GG51" s="225"/>
      <c r="GH51" s="225"/>
      <c r="GI51" s="225"/>
      <c r="GJ51" s="225"/>
      <c r="GK51" s="225"/>
      <c r="GL51" s="225"/>
      <c r="GM51" s="225"/>
      <c r="GN51" s="225"/>
      <c r="GO51" s="225"/>
      <c r="GP51" s="225"/>
      <c r="GQ51" s="225"/>
      <c r="GR51" s="225"/>
      <c r="GS51" s="225"/>
      <c r="GT51" s="225"/>
      <c r="GU51" s="225"/>
      <c r="GV51" s="225"/>
      <c r="GW51" s="225"/>
      <c r="GX51" s="225"/>
      <c r="GY51" s="225"/>
      <c r="GZ51" s="225"/>
      <c r="HA51" s="225"/>
      <c r="HB51" s="225"/>
      <c r="HC51" s="225"/>
      <c r="HD51" s="225"/>
      <c r="HE51" s="225"/>
      <c r="HF51" s="225"/>
      <c r="HG51" s="225"/>
      <c r="HH51" s="225"/>
      <c r="HI51" s="225"/>
      <c r="HJ51" s="225"/>
      <c r="HK51" s="225"/>
      <c r="HL51" s="225"/>
      <c r="HM51" s="225"/>
      <c r="HN51" s="225"/>
      <c r="HO51" s="225"/>
      <c r="HP51" s="225"/>
      <c r="HQ51" s="225"/>
      <c r="HR51" s="225"/>
      <c r="HS51" s="225"/>
      <c r="HT51" s="225"/>
      <c r="HU51" s="225"/>
      <c r="HV51" s="225"/>
      <c r="HW51" s="225"/>
      <c r="HX51" s="225"/>
      <c r="HY51" s="225"/>
      <c r="HZ51" s="225"/>
      <c r="IA51" s="225"/>
      <c r="IB51" s="225"/>
      <c r="IC51" s="225"/>
      <c r="ID51" s="225"/>
      <c r="IE51" s="225"/>
      <c r="IF51" s="225"/>
      <c r="IG51" s="225"/>
      <c r="IH51" s="225"/>
      <c r="II51" s="225"/>
      <c r="IJ51" s="225"/>
      <c r="IK51" s="225"/>
      <c r="IL51" s="225"/>
      <c r="IM51" s="225"/>
      <c r="IN51" s="225"/>
      <c r="IO51" s="225"/>
      <c r="IP51" s="225"/>
      <c r="IQ51" s="225"/>
      <c r="IR51" s="225"/>
      <c r="IS51" s="225"/>
      <c r="IT51" s="225"/>
      <c r="IU51" s="225"/>
      <c r="IV51" s="225"/>
      <c r="IW51" s="128"/>
    </row>
    <row r="52" spans="1:257" customFormat="1" ht="12" customHeight="1">
      <c r="A52" s="345" t="s">
        <v>152</v>
      </c>
      <c r="B52" s="712">
        <v>5243</v>
      </c>
      <c r="C52" s="445">
        <v>5368</v>
      </c>
      <c r="D52" s="446">
        <v>6137.357411</v>
      </c>
      <c r="E52" s="712">
        <v>2215</v>
      </c>
      <c r="F52" s="445">
        <v>2297</v>
      </c>
      <c r="G52" s="446">
        <v>2767.273185</v>
      </c>
      <c r="H52" s="712">
        <v>3028</v>
      </c>
      <c r="I52" s="445">
        <v>3071</v>
      </c>
      <c r="J52" s="445">
        <v>3370.0842259999999</v>
      </c>
      <c r="K52" s="227"/>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225"/>
      <c r="BN52" s="225"/>
      <c r="BO52" s="225"/>
      <c r="BP52" s="225"/>
      <c r="BQ52" s="225"/>
      <c r="BR52" s="225"/>
      <c r="BS52" s="225"/>
      <c r="BT52" s="225"/>
      <c r="BU52" s="225"/>
      <c r="BV52" s="225"/>
      <c r="BW52" s="225"/>
      <c r="BX52" s="225"/>
      <c r="BY52" s="225"/>
      <c r="BZ52" s="225"/>
      <c r="CA52" s="225"/>
      <c r="CB52" s="225"/>
      <c r="CC52" s="225"/>
      <c r="CD52" s="225"/>
      <c r="CE52" s="225"/>
      <c r="CF52" s="225"/>
      <c r="CG52" s="225"/>
      <c r="CH52" s="225"/>
      <c r="CI52" s="225"/>
      <c r="CJ52" s="225"/>
      <c r="CK52" s="225"/>
      <c r="CL52" s="225"/>
      <c r="CM52" s="225"/>
      <c r="CN52" s="225"/>
      <c r="CO52" s="225"/>
      <c r="CP52" s="225"/>
      <c r="CQ52" s="225"/>
      <c r="CR52" s="225"/>
      <c r="CS52" s="225"/>
      <c r="CT52" s="225"/>
      <c r="CU52" s="225"/>
      <c r="CV52" s="225"/>
      <c r="CW52" s="225"/>
      <c r="CX52" s="225"/>
      <c r="CY52" s="225"/>
      <c r="CZ52" s="225"/>
      <c r="DA52" s="225"/>
      <c r="DB52" s="225"/>
      <c r="DC52" s="225"/>
      <c r="DD52" s="225"/>
      <c r="DE52" s="225"/>
      <c r="DF52" s="225"/>
      <c r="DG52" s="225"/>
      <c r="DH52" s="225"/>
      <c r="DI52" s="225"/>
      <c r="DJ52" s="225"/>
      <c r="DK52" s="225"/>
      <c r="DL52" s="225"/>
      <c r="DM52" s="225"/>
      <c r="DN52" s="225"/>
      <c r="DO52" s="225"/>
      <c r="DP52" s="225"/>
      <c r="DQ52" s="225"/>
      <c r="DR52" s="225"/>
      <c r="DS52" s="225"/>
      <c r="DT52" s="225"/>
      <c r="DU52" s="225"/>
      <c r="DV52" s="225"/>
      <c r="DW52" s="225"/>
      <c r="DX52" s="225"/>
      <c r="DY52" s="225"/>
      <c r="DZ52" s="225"/>
      <c r="EA52" s="225"/>
      <c r="EB52" s="225"/>
      <c r="EC52" s="225"/>
      <c r="ED52" s="225"/>
      <c r="EE52" s="225"/>
      <c r="EF52" s="225"/>
      <c r="EG52" s="225"/>
      <c r="EH52" s="225"/>
      <c r="EI52" s="225"/>
      <c r="EJ52" s="225"/>
      <c r="EK52" s="225"/>
      <c r="EL52" s="225"/>
      <c r="EM52" s="225"/>
      <c r="EN52" s="225"/>
      <c r="EO52" s="225"/>
      <c r="EP52" s="225"/>
      <c r="EQ52" s="225"/>
      <c r="ER52" s="225"/>
      <c r="ES52" s="225"/>
      <c r="ET52" s="225"/>
      <c r="EU52" s="225"/>
      <c r="EV52" s="225"/>
      <c r="EW52" s="225"/>
      <c r="EX52" s="225"/>
      <c r="EY52" s="225"/>
      <c r="EZ52" s="225"/>
      <c r="FA52" s="225"/>
      <c r="FB52" s="225"/>
      <c r="FC52" s="225"/>
      <c r="FD52" s="225"/>
      <c r="FE52" s="225"/>
      <c r="FF52" s="225"/>
      <c r="FG52" s="225"/>
      <c r="FH52" s="225"/>
      <c r="FI52" s="225"/>
      <c r="FJ52" s="225"/>
      <c r="FK52" s="225"/>
      <c r="FL52" s="225"/>
      <c r="FM52" s="225"/>
      <c r="FN52" s="225"/>
      <c r="FO52" s="225"/>
      <c r="FP52" s="225"/>
      <c r="FQ52" s="225"/>
      <c r="FR52" s="225"/>
      <c r="FS52" s="225"/>
      <c r="FT52" s="225"/>
      <c r="FU52" s="225"/>
      <c r="FV52" s="225"/>
      <c r="FW52" s="225"/>
      <c r="FX52" s="225"/>
      <c r="FY52" s="225"/>
      <c r="FZ52" s="225"/>
      <c r="GA52" s="225"/>
      <c r="GB52" s="225"/>
      <c r="GC52" s="225"/>
      <c r="GD52" s="225"/>
      <c r="GE52" s="225"/>
      <c r="GF52" s="225"/>
      <c r="GG52" s="225"/>
      <c r="GH52" s="225"/>
      <c r="GI52" s="225"/>
      <c r="GJ52" s="225"/>
      <c r="GK52" s="225"/>
      <c r="GL52" s="225"/>
      <c r="GM52" s="225"/>
      <c r="GN52" s="225"/>
      <c r="GO52" s="225"/>
      <c r="GP52" s="225"/>
      <c r="GQ52" s="225"/>
      <c r="GR52" s="225"/>
      <c r="GS52" s="225"/>
      <c r="GT52" s="225"/>
      <c r="GU52" s="225"/>
      <c r="GV52" s="225"/>
      <c r="GW52" s="225"/>
      <c r="GX52" s="225"/>
      <c r="GY52" s="225"/>
      <c r="GZ52" s="225"/>
      <c r="HA52" s="225"/>
      <c r="HB52" s="225"/>
      <c r="HC52" s="225"/>
      <c r="HD52" s="225"/>
      <c r="HE52" s="225"/>
      <c r="HF52" s="225"/>
      <c r="HG52" s="225"/>
      <c r="HH52" s="225"/>
      <c r="HI52" s="225"/>
      <c r="HJ52" s="225"/>
      <c r="HK52" s="225"/>
      <c r="HL52" s="225"/>
      <c r="HM52" s="225"/>
      <c r="HN52" s="225"/>
      <c r="HO52" s="225"/>
      <c r="HP52" s="225"/>
      <c r="HQ52" s="225"/>
      <c r="HR52" s="225"/>
      <c r="HS52" s="225"/>
      <c r="HT52" s="225"/>
      <c r="HU52" s="225"/>
      <c r="HV52" s="225"/>
      <c r="HW52" s="225"/>
      <c r="HX52" s="225"/>
      <c r="HY52" s="225"/>
      <c r="HZ52" s="225"/>
      <c r="IA52" s="225"/>
      <c r="IB52" s="225"/>
      <c r="IC52" s="225"/>
      <c r="ID52" s="225"/>
      <c r="IE52" s="225"/>
      <c r="IF52" s="225"/>
      <c r="IG52" s="225"/>
      <c r="IH52" s="225"/>
      <c r="II52" s="225"/>
      <c r="IJ52" s="225"/>
      <c r="IK52" s="225"/>
      <c r="IL52" s="225"/>
      <c r="IM52" s="225"/>
      <c r="IN52" s="225"/>
      <c r="IO52" s="225"/>
      <c r="IP52" s="225"/>
      <c r="IQ52" s="225"/>
      <c r="IR52" s="225"/>
      <c r="IS52" s="225"/>
      <c r="IT52" s="225"/>
      <c r="IU52" s="225"/>
      <c r="IV52" s="225"/>
      <c r="IW52" s="128"/>
    </row>
    <row r="53" spans="1:257" customFormat="1" ht="12" customHeight="1">
      <c r="A53" s="348" t="s">
        <v>208</v>
      </c>
      <c r="B53" s="712">
        <v>4237</v>
      </c>
      <c r="C53" s="445">
        <v>5753</v>
      </c>
      <c r="D53" s="446">
        <v>5708.4713619999993</v>
      </c>
      <c r="E53" s="712">
        <v>2166</v>
      </c>
      <c r="F53" s="445">
        <v>1891</v>
      </c>
      <c r="G53" s="446">
        <v>1732.087166</v>
      </c>
      <c r="H53" s="712">
        <v>2071</v>
      </c>
      <c r="I53" s="445">
        <v>3862</v>
      </c>
      <c r="J53" s="445">
        <v>3976.3841959999991</v>
      </c>
      <c r="K53" s="227"/>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5"/>
      <c r="BR53" s="225"/>
      <c r="BS53" s="225"/>
      <c r="BT53" s="225"/>
      <c r="BU53" s="225"/>
      <c r="BV53" s="225"/>
      <c r="BW53" s="225"/>
      <c r="BX53" s="225"/>
      <c r="BY53" s="225"/>
      <c r="BZ53" s="225"/>
      <c r="CA53" s="225"/>
      <c r="CB53" s="225"/>
      <c r="CC53" s="225"/>
      <c r="CD53" s="225"/>
      <c r="CE53" s="225"/>
      <c r="CF53" s="225"/>
      <c r="CG53" s="225"/>
      <c r="CH53" s="225"/>
      <c r="CI53" s="225"/>
      <c r="CJ53" s="225"/>
      <c r="CK53" s="225"/>
      <c r="CL53" s="225"/>
      <c r="CM53" s="225"/>
      <c r="CN53" s="225"/>
      <c r="CO53" s="225"/>
      <c r="CP53" s="225"/>
      <c r="CQ53" s="225"/>
      <c r="CR53" s="225"/>
      <c r="CS53" s="225"/>
      <c r="CT53" s="225"/>
      <c r="CU53" s="225"/>
      <c r="CV53" s="225"/>
      <c r="CW53" s="225"/>
      <c r="CX53" s="225"/>
      <c r="CY53" s="225"/>
      <c r="CZ53" s="225"/>
      <c r="DA53" s="225"/>
      <c r="DB53" s="225"/>
      <c r="DC53" s="225"/>
      <c r="DD53" s="225"/>
      <c r="DE53" s="225"/>
      <c r="DF53" s="225"/>
      <c r="DG53" s="225"/>
      <c r="DH53" s="225"/>
      <c r="DI53" s="225"/>
      <c r="DJ53" s="225"/>
      <c r="DK53" s="225"/>
      <c r="DL53" s="225"/>
      <c r="DM53" s="225"/>
      <c r="DN53" s="225"/>
      <c r="DO53" s="225"/>
      <c r="DP53" s="225"/>
      <c r="DQ53" s="225"/>
      <c r="DR53" s="225"/>
      <c r="DS53" s="225"/>
      <c r="DT53" s="225"/>
      <c r="DU53" s="225"/>
      <c r="DV53" s="225"/>
      <c r="DW53" s="225"/>
      <c r="DX53" s="225"/>
      <c r="DY53" s="225"/>
      <c r="DZ53" s="225"/>
      <c r="EA53" s="225"/>
      <c r="EB53" s="225"/>
      <c r="EC53" s="225"/>
      <c r="ED53" s="225"/>
      <c r="EE53" s="225"/>
      <c r="EF53" s="225"/>
      <c r="EG53" s="225"/>
      <c r="EH53" s="225"/>
      <c r="EI53" s="225"/>
      <c r="EJ53" s="225"/>
      <c r="EK53" s="225"/>
      <c r="EL53" s="225"/>
      <c r="EM53" s="225"/>
      <c r="EN53" s="225"/>
      <c r="EO53" s="225"/>
      <c r="EP53" s="225"/>
      <c r="EQ53" s="225"/>
      <c r="ER53" s="225"/>
      <c r="ES53" s="225"/>
      <c r="ET53" s="225"/>
      <c r="EU53" s="225"/>
      <c r="EV53" s="225"/>
      <c r="EW53" s="225"/>
      <c r="EX53" s="225"/>
      <c r="EY53" s="225"/>
      <c r="EZ53" s="225"/>
      <c r="FA53" s="225"/>
      <c r="FB53" s="225"/>
      <c r="FC53" s="225"/>
      <c r="FD53" s="225"/>
      <c r="FE53" s="225"/>
      <c r="FF53" s="225"/>
      <c r="FG53" s="225"/>
      <c r="FH53" s="225"/>
      <c r="FI53" s="225"/>
      <c r="FJ53" s="225"/>
      <c r="FK53" s="225"/>
      <c r="FL53" s="225"/>
      <c r="FM53" s="225"/>
      <c r="FN53" s="225"/>
      <c r="FO53" s="225"/>
      <c r="FP53" s="225"/>
      <c r="FQ53" s="225"/>
      <c r="FR53" s="225"/>
      <c r="FS53" s="225"/>
      <c r="FT53" s="225"/>
      <c r="FU53" s="225"/>
      <c r="FV53" s="225"/>
      <c r="FW53" s="225"/>
      <c r="FX53" s="225"/>
      <c r="FY53" s="225"/>
      <c r="FZ53" s="225"/>
      <c r="GA53" s="225"/>
      <c r="GB53" s="225"/>
      <c r="GC53" s="225"/>
      <c r="GD53" s="225"/>
      <c r="GE53" s="225"/>
      <c r="GF53" s="225"/>
      <c r="GG53" s="225"/>
      <c r="GH53" s="225"/>
      <c r="GI53" s="225"/>
      <c r="GJ53" s="225"/>
      <c r="GK53" s="225"/>
      <c r="GL53" s="225"/>
      <c r="GM53" s="225"/>
      <c r="GN53" s="225"/>
      <c r="GO53" s="225"/>
      <c r="GP53" s="225"/>
      <c r="GQ53" s="225"/>
      <c r="GR53" s="225"/>
      <c r="GS53" s="225"/>
      <c r="GT53" s="225"/>
      <c r="GU53" s="225"/>
      <c r="GV53" s="225"/>
      <c r="GW53" s="225"/>
      <c r="GX53" s="225"/>
      <c r="GY53" s="225"/>
      <c r="GZ53" s="225"/>
      <c r="HA53" s="225"/>
      <c r="HB53" s="225"/>
      <c r="HC53" s="225"/>
      <c r="HD53" s="225"/>
      <c r="HE53" s="225"/>
      <c r="HF53" s="225"/>
      <c r="HG53" s="225"/>
      <c r="HH53" s="225"/>
      <c r="HI53" s="225"/>
      <c r="HJ53" s="225"/>
      <c r="HK53" s="225"/>
      <c r="HL53" s="225"/>
      <c r="HM53" s="225"/>
      <c r="HN53" s="225"/>
      <c r="HO53" s="225"/>
      <c r="HP53" s="225"/>
      <c r="HQ53" s="225"/>
      <c r="HR53" s="225"/>
      <c r="HS53" s="225"/>
      <c r="HT53" s="225"/>
      <c r="HU53" s="225"/>
      <c r="HV53" s="225"/>
      <c r="HW53" s="225"/>
      <c r="HX53" s="225"/>
      <c r="HY53" s="225"/>
      <c r="HZ53" s="225"/>
      <c r="IA53" s="225"/>
      <c r="IB53" s="225"/>
      <c r="IC53" s="225"/>
      <c r="ID53" s="225"/>
      <c r="IE53" s="225"/>
      <c r="IF53" s="225"/>
      <c r="IG53" s="225"/>
      <c r="IH53" s="225"/>
      <c r="II53" s="225"/>
      <c r="IJ53" s="225"/>
      <c r="IK53" s="225"/>
      <c r="IL53" s="225"/>
      <c r="IM53" s="225"/>
      <c r="IN53" s="225"/>
      <c r="IO53" s="225"/>
      <c r="IP53" s="225"/>
      <c r="IQ53" s="225"/>
      <c r="IR53" s="225"/>
      <c r="IS53" s="225"/>
      <c r="IT53" s="225"/>
      <c r="IU53" s="225"/>
      <c r="IV53" s="225"/>
      <c r="IW53" s="128"/>
    </row>
    <row r="54" spans="1:257" customFormat="1" ht="12" customHeight="1">
      <c r="A54" s="348" t="s">
        <v>70</v>
      </c>
      <c r="B54" s="712">
        <v>4212</v>
      </c>
      <c r="C54" s="445">
        <v>3864</v>
      </c>
      <c r="D54" s="446">
        <v>4774.4449690000001</v>
      </c>
      <c r="E54" s="712">
        <v>1547</v>
      </c>
      <c r="F54" s="445">
        <v>1347</v>
      </c>
      <c r="G54" s="446">
        <v>1486.3652</v>
      </c>
      <c r="H54" s="712">
        <v>2665</v>
      </c>
      <c r="I54" s="445">
        <v>2517</v>
      </c>
      <c r="J54" s="445">
        <v>3288.0797689999999</v>
      </c>
      <c r="K54" s="227"/>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5"/>
      <c r="AO54" s="225"/>
      <c r="AP54" s="225"/>
      <c r="AQ54" s="225"/>
      <c r="AR54" s="225"/>
      <c r="AS54" s="225"/>
      <c r="AT54" s="225"/>
      <c r="AU54" s="225"/>
      <c r="AV54" s="225"/>
      <c r="AW54" s="225"/>
      <c r="AX54" s="225"/>
      <c r="AY54" s="225"/>
      <c r="AZ54" s="225"/>
      <c r="BA54" s="225"/>
      <c r="BB54" s="225"/>
      <c r="BC54" s="225"/>
      <c r="BD54" s="225"/>
      <c r="BE54" s="225"/>
      <c r="BF54" s="225"/>
      <c r="BG54" s="225"/>
      <c r="BH54" s="225"/>
      <c r="BI54" s="225"/>
      <c r="BJ54" s="225"/>
      <c r="BK54" s="225"/>
      <c r="BL54" s="225"/>
      <c r="BM54" s="225"/>
      <c r="BN54" s="225"/>
      <c r="BO54" s="225"/>
      <c r="BP54" s="225"/>
      <c r="BQ54" s="225"/>
      <c r="BR54" s="225"/>
      <c r="BS54" s="225"/>
      <c r="BT54" s="225"/>
      <c r="BU54" s="225"/>
      <c r="BV54" s="225"/>
      <c r="BW54" s="225"/>
      <c r="BX54" s="225"/>
      <c r="BY54" s="225"/>
      <c r="BZ54" s="225"/>
      <c r="CA54" s="225"/>
      <c r="CB54" s="225"/>
      <c r="CC54" s="225"/>
      <c r="CD54" s="225"/>
      <c r="CE54" s="225"/>
      <c r="CF54" s="225"/>
      <c r="CG54" s="225"/>
      <c r="CH54" s="225"/>
      <c r="CI54" s="225"/>
      <c r="CJ54" s="225"/>
      <c r="CK54" s="225"/>
      <c r="CL54" s="225"/>
      <c r="CM54" s="225"/>
      <c r="CN54" s="225"/>
      <c r="CO54" s="225"/>
      <c r="CP54" s="225"/>
      <c r="CQ54" s="225"/>
      <c r="CR54" s="225"/>
      <c r="CS54" s="225"/>
      <c r="CT54" s="225"/>
      <c r="CU54" s="225"/>
      <c r="CV54" s="225"/>
      <c r="CW54" s="225"/>
      <c r="CX54" s="225"/>
      <c r="CY54" s="225"/>
      <c r="CZ54" s="225"/>
      <c r="DA54" s="225"/>
      <c r="DB54" s="225"/>
      <c r="DC54" s="225"/>
      <c r="DD54" s="225"/>
      <c r="DE54" s="225"/>
      <c r="DF54" s="225"/>
      <c r="DG54" s="225"/>
      <c r="DH54" s="225"/>
      <c r="DI54" s="225"/>
      <c r="DJ54" s="225"/>
      <c r="DK54" s="225"/>
      <c r="DL54" s="225"/>
      <c r="DM54" s="225"/>
      <c r="DN54" s="225"/>
      <c r="DO54" s="225"/>
      <c r="DP54" s="225"/>
      <c r="DQ54" s="225"/>
      <c r="DR54" s="225"/>
      <c r="DS54" s="225"/>
      <c r="DT54" s="225"/>
      <c r="DU54" s="225"/>
      <c r="DV54" s="225"/>
      <c r="DW54" s="225"/>
      <c r="DX54" s="225"/>
      <c r="DY54" s="225"/>
      <c r="DZ54" s="225"/>
      <c r="EA54" s="225"/>
      <c r="EB54" s="225"/>
      <c r="EC54" s="225"/>
      <c r="ED54" s="225"/>
      <c r="EE54" s="225"/>
      <c r="EF54" s="225"/>
      <c r="EG54" s="225"/>
      <c r="EH54" s="225"/>
      <c r="EI54" s="225"/>
      <c r="EJ54" s="225"/>
      <c r="EK54" s="225"/>
      <c r="EL54" s="225"/>
      <c r="EM54" s="225"/>
      <c r="EN54" s="225"/>
      <c r="EO54" s="225"/>
      <c r="EP54" s="225"/>
      <c r="EQ54" s="225"/>
      <c r="ER54" s="225"/>
      <c r="ES54" s="225"/>
      <c r="ET54" s="225"/>
      <c r="EU54" s="225"/>
      <c r="EV54" s="225"/>
      <c r="EW54" s="225"/>
      <c r="EX54" s="225"/>
      <c r="EY54" s="225"/>
      <c r="EZ54" s="225"/>
      <c r="FA54" s="225"/>
      <c r="FB54" s="225"/>
      <c r="FC54" s="225"/>
      <c r="FD54" s="225"/>
      <c r="FE54" s="225"/>
      <c r="FF54" s="225"/>
      <c r="FG54" s="225"/>
      <c r="FH54" s="225"/>
      <c r="FI54" s="225"/>
      <c r="FJ54" s="225"/>
      <c r="FK54" s="225"/>
      <c r="FL54" s="225"/>
      <c r="FM54" s="225"/>
      <c r="FN54" s="225"/>
      <c r="FO54" s="225"/>
      <c r="FP54" s="225"/>
      <c r="FQ54" s="225"/>
      <c r="FR54" s="225"/>
      <c r="FS54" s="225"/>
      <c r="FT54" s="225"/>
      <c r="FU54" s="225"/>
      <c r="FV54" s="225"/>
      <c r="FW54" s="225"/>
      <c r="FX54" s="225"/>
      <c r="FY54" s="225"/>
      <c r="FZ54" s="225"/>
      <c r="GA54" s="225"/>
      <c r="GB54" s="225"/>
      <c r="GC54" s="225"/>
      <c r="GD54" s="225"/>
      <c r="GE54" s="225"/>
      <c r="GF54" s="225"/>
      <c r="GG54" s="225"/>
      <c r="GH54" s="225"/>
      <c r="GI54" s="225"/>
      <c r="GJ54" s="225"/>
      <c r="GK54" s="225"/>
      <c r="GL54" s="225"/>
      <c r="GM54" s="225"/>
      <c r="GN54" s="225"/>
      <c r="GO54" s="225"/>
      <c r="GP54" s="225"/>
      <c r="GQ54" s="225"/>
      <c r="GR54" s="225"/>
      <c r="GS54" s="225"/>
      <c r="GT54" s="225"/>
      <c r="GU54" s="225"/>
      <c r="GV54" s="225"/>
      <c r="GW54" s="225"/>
      <c r="GX54" s="225"/>
      <c r="GY54" s="225"/>
      <c r="GZ54" s="225"/>
      <c r="HA54" s="225"/>
      <c r="HB54" s="225"/>
      <c r="HC54" s="225"/>
      <c r="HD54" s="225"/>
      <c r="HE54" s="225"/>
      <c r="HF54" s="225"/>
      <c r="HG54" s="225"/>
      <c r="HH54" s="225"/>
      <c r="HI54" s="225"/>
      <c r="HJ54" s="225"/>
      <c r="HK54" s="225"/>
      <c r="HL54" s="225"/>
      <c r="HM54" s="225"/>
      <c r="HN54" s="225"/>
      <c r="HO54" s="225"/>
      <c r="HP54" s="225"/>
      <c r="HQ54" s="225"/>
      <c r="HR54" s="225"/>
      <c r="HS54" s="225"/>
      <c r="HT54" s="225"/>
      <c r="HU54" s="225"/>
      <c r="HV54" s="225"/>
      <c r="HW54" s="225"/>
      <c r="HX54" s="225"/>
      <c r="HY54" s="225"/>
      <c r="HZ54" s="225"/>
      <c r="IA54" s="225"/>
      <c r="IB54" s="225"/>
      <c r="IC54" s="225"/>
      <c r="ID54" s="225"/>
      <c r="IE54" s="225"/>
      <c r="IF54" s="225"/>
      <c r="IG54" s="225"/>
      <c r="IH54" s="225"/>
      <c r="II54" s="225"/>
      <c r="IJ54" s="225"/>
      <c r="IK54" s="225"/>
      <c r="IL54" s="225"/>
      <c r="IM54" s="225"/>
      <c r="IN54" s="225"/>
      <c r="IO54" s="225"/>
      <c r="IP54" s="225"/>
      <c r="IQ54" s="225"/>
      <c r="IR54" s="225"/>
      <c r="IS54" s="225"/>
      <c r="IT54" s="225"/>
      <c r="IU54" s="225"/>
      <c r="IV54" s="225"/>
      <c r="IW54" s="128"/>
    </row>
    <row r="55" spans="1:257" customFormat="1" ht="12" customHeight="1">
      <c r="A55" s="348" t="s">
        <v>80</v>
      </c>
      <c r="B55" s="712">
        <v>2149</v>
      </c>
      <c r="C55" s="445">
        <v>2149</v>
      </c>
      <c r="D55" s="446">
        <v>1535.0172319999999</v>
      </c>
      <c r="E55" s="712">
        <v>1360</v>
      </c>
      <c r="F55" s="445">
        <v>1373</v>
      </c>
      <c r="G55" s="446">
        <v>828.28759300000002</v>
      </c>
      <c r="H55" s="712">
        <v>789</v>
      </c>
      <c r="I55" s="445">
        <v>776</v>
      </c>
      <c r="J55" s="445">
        <v>706.72963899999991</v>
      </c>
      <c r="K55" s="227"/>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c r="AI55" s="225"/>
      <c r="AJ55" s="225"/>
      <c r="AK55" s="225"/>
      <c r="AL55" s="225"/>
      <c r="AM55" s="225"/>
      <c r="AN55" s="225"/>
      <c r="AO55" s="225"/>
      <c r="AP55" s="225"/>
      <c r="AQ55" s="225"/>
      <c r="AR55" s="225"/>
      <c r="AS55" s="225"/>
      <c r="AT55" s="225"/>
      <c r="AU55" s="225"/>
      <c r="AV55" s="225"/>
      <c r="AW55" s="225"/>
      <c r="AX55" s="225"/>
      <c r="AY55" s="225"/>
      <c r="AZ55" s="225"/>
      <c r="BA55" s="225"/>
      <c r="BB55" s="225"/>
      <c r="BC55" s="225"/>
      <c r="BD55" s="225"/>
      <c r="BE55" s="225"/>
      <c r="BF55" s="225"/>
      <c r="BG55" s="225"/>
      <c r="BH55" s="225"/>
      <c r="BI55" s="225"/>
      <c r="BJ55" s="225"/>
      <c r="BK55" s="225"/>
      <c r="BL55" s="225"/>
      <c r="BM55" s="225"/>
      <c r="BN55" s="225"/>
      <c r="BO55" s="225"/>
      <c r="BP55" s="225"/>
      <c r="BQ55" s="225"/>
      <c r="BR55" s="225"/>
      <c r="BS55" s="225"/>
      <c r="BT55" s="225"/>
      <c r="BU55" s="225"/>
      <c r="BV55" s="225"/>
      <c r="BW55" s="225"/>
      <c r="BX55" s="225"/>
      <c r="BY55" s="225"/>
      <c r="BZ55" s="225"/>
      <c r="CA55" s="225"/>
      <c r="CB55" s="225"/>
      <c r="CC55" s="225"/>
      <c r="CD55" s="225"/>
      <c r="CE55" s="225"/>
      <c r="CF55" s="225"/>
      <c r="CG55" s="225"/>
      <c r="CH55" s="225"/>
      <c r="CI55" s="225"/>
      <c r="CJ55" s="225"/>
      <c r="CK55" s="225"/>
      <c r="CL55" s="225"/>
      <c r="CM55" s="225"/>
      <c r="CN55" s="225"/>
      <c r="CO55" s="225"/>
      <c r="CP55" s="225"/>
      <c r="CQ55" s="225"/>
      <c r="CR55" s="225"/>
      <c r="CS55" s="225"/>
      <c r="CT55" s="225"/>
      <c r="CU55" s="225"/>
      <c r="CV55" s="225"/>
      <c r="CW55" s="225"/>
      <c r="CX55" s="225"/>
      <c r="CY55" s="225"/>
      <c r="CZ55" s="225"/>
      <c r="DA55" s="225"/>
      <c r="DB55" s="225"/>
      <c r="DC55" s="225"/>
      <c r="DD55" s="225"/>
      <c r="DE55" s="225"/>
      <c r="DF55" s="225"/>
      <c r="DG55" s="225"/>
      <c r="DH55" s="225"/>
      <c r="DI55" s="225"/>
      <c r="DJ55" s="225"/>
      <c r="DK55" s="225"/>
      <c r="DL55" s="225"/>
      <c r="DM55" s="225"/>
      <c r="DN55" s="225"/>
      <c r="DO55" s="225"/>
      <c r="DP55" s="225"/>
      <c r="DQ55" s="225"/>
      <c r="DR55" s="225"/>
      <c r="DS55" s="225"/>
      <c r="DT55" s="225"/>
      <c r="DU55" s="225"/>
      <c r="DV55" s="225"/>
      <c r="DW55" s="225"/>
      <c r="DX55" s="225"/>
      <c r="DY55" s="225"/>
      <c r="DZ55" s="225"/>
      <c r="EA55" s="225"/>
      <c r="EB55" s="225"/>
      <c r="EC55" s="225"/>
      <c r="ED55" s="225"/>
      <c r="EE55" s="225"/>
      <c r="EF55" s="225"/>
      <c r="EG55" s="225"/>
      <c r="EH55" s="225"/>
      <c r="EI55" s="225"/>
      <c r="EJ55" s="225"/>
      <c r="EK55" s="225"/>
      <c r="EL55" s="225"/>
      <c r="EM55" s="225"/>
      <c r="EN55" s="225"/>
      <c r="EO55" s="225"/>
      <c r="EP55" s="225"/>
      <c r="EQ55" s="225"/>
      <c r="ER55" s="225"/>
      <c r="ES55" s="225"/>
      <c r="ET55" s="225"/>
      <c r="EU55" s="225"/>
      <c r="EV55" s="225"/>
      <c r="EW55" s="225"/>
      <c r="EX55" s="225"/>
      <c r="EY55" s="225"/>
      <c r="EZ55" s="225"/>
      <c r="FA55" s="225"/>
      <c r="FB55" s="225"/>
      <c r="FC55" s="225"/>
      <c r="FD55" s="225"/>
      <c r="FE55" s="225"/>
      <c r="FF55" s="225"/>
      <c r="FG55" s="225"/>
      <c r="FH55" s="225"/>
      <c r="FI55" s="225"/>
      <c r="FJ55" s="225"/>
      <c r="FK55" s="225"/>
      <c r="FL55" s="225"/>
      <c r="FM55" s="225"/>
      <c r="FN55" s="225"/>
      <c r="FO55" s="225"/>
      <c r="FP55" s="225"/>
      <c r="FQ55" s="225"/>
      <c r="FR55" s="225"/>
      <c r="FS55" s="225"/>
      <c r="FT55" s="225"/>
      <c r="FU55" s="225"/>
      <c r="FV55" s="225"/>
      <c r="FW55" s="225"/>
      <c r="FX55" s="225"/>
      <c r="FY55" s="225"/>
      <c r="FZ55" s="225"/>
      <c r="GA55" s="225"/>
      <c r="GB55" s="225"/>
      <c r="GC55" s="225"/>
      <c r="GD55" s="225"/>
      <c r="GE55" s="225"/>
      <c r="GF55" s="225"/>
      <c r="GG55" s="225"/>
      <c r="GH55" s="225"/>
      <c r="GI55" s="225"/>
      <c r="GJ55" s="225"/>
      <c r="GK55" s="225"/>
      <c r="GL55" s="225"/>
      <c r="GM55" s="225"/>
      <c r="GN55" s="225"/>
      <c r="GO55" s="225"/>
      <c r="GP55" s="225"/>
      <c r="GQ55" s="225"/>
      <c r="GR55" s="225"/>
      <c r="GS55" s="225"/>
      <c r="GT55" s="225"/>
      <c r="GU55" s="225"/>
      <c r="GV55" s="225"/>
      <c r="GW55" s="225"/>
      <c r="GX55" s="225"/>
      <c r="GY55" s="225"/>
      <c r="GZ55" s="225"/>
      <c r="HA55" s="225"/>
      <c r="HB55" s="225"/>
      <c r="HC55" s="225"/>
      <c r="HD55" s="225"/>
      <c r="HE55" s="225"/>
      <c r="HF55" s="225"/>
      <c r="HG55" s="225"/>
      <c r="HH55" s="225"/>
      <c r="HI55" s="225"/>
      <c r="HJ55" s="225"/>
      <c r="HK55" s="225"/>
      <c r="HL55" s="225"/>
      <c r="HM55" s="225"/>
      <c r="HN55" s="225"/>
      <c r="HO55" s="225"/>
      <c r="HP55" s="225"/>
      <c r="HQ55" s="225"/>
      <c r="HR55" s="225"/>
      <c r="HS55" s="225"/>
      <c r="HT55" s="225"/>
      <c r="HU55" s="225"/>
      <c r="HV55" s="225"/>
      <c r="HW55" s="225"/>
      <c r="HX55" s="225"/>
      <c r="HY55" s="225"/>
      <c r="HZ55" s="225"/>
      <c r="IA55" s="225"/>
      <c r="IB55" s="225"/>
      <c r="IC55" s="225"/>
      <c r="ID55" s="225"/>
      <c r="IE55" s="225"/>
      <c r="IF55" s="225"/>
      <c r="IG55" s="225"/>
      <c r="IH55" s="225"/>
      <c r="II55" s="225"/>
      <c r="IJ55" s="225"/>
      <c r="IK55" s="225"/>
      <c r="IL55" s="225"/>
      <c r="IM55" s="225"/>
      <c r="IN55" s="225"/>
      <c r="IO55" s="225"/>
      <c r="IP55" s="225"/>
      <c r="IQ55" s="225"/>
      <c r="IR55" s="225"/>
      <c r="IS55" s="225"/>
      <c r="IT55" s="225"/>
      <c r="IU55" s="225"/>
      <c r="IV55" s="225"/>
      <c r="IW55" s="128"/>
    </row>
    <row r="56" spans="1:257" customFormat="1" ht="12" customHeight="1">
      <c r="A56" s="348" t="s">
        <v>226</v>
      </c>
      <c r="B56" s="712">
        <v>1301</v>
      </c>
      <c r="C56" s="445">
        <v>1293</v>
      </c>
      <c r="D56" s="446">
        <v>1218.6183040000001</v>
      </c>
      <c r="E56" s="712">
        <v>780</v>
      </c>
      <c r="F56" s="445">
        <v>620</v>
      </c>
      <c r="G56" s="446">
        <v>729.783321</v>
      </c>
      <c r="H56" s="712">
        <v>521</v>
      </c>
      <c r="I56" s="445">
        <v>673</v>
      </c>
      <c r="J56" s="445">
        <v>488.83498300000008</v>
      </c>
      <c r="K56" s="227"/>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225"/>
      <c r="AT56" s="225"/>
      <c r="AU56" s="225"/>
      <c r="AV56" s="225"/>
      <c r="AW56" s="225"/>
      <c r="AX56" s="225"/>
      <c r="AY56" s="225"/>
      <c r="AZ56" s="225"/>
      <c r="BA56" s="225"/>
      <c r="BB56" s="225"/>
      <c r="BC56" s="225"/>
      <c r="BD56" s="225"/>
      <c r="BE56" s="225"/>
      <c r="BF56" s="225"/>
      <c r="BG56" s="225"/>
      <c r="BH56" s="225"/>
      <c r="BI56" s="225"/>
      <c r="BJ56" s="225"/>
      <c r="BK56" s="225"/>
      <c r="BL56" s="225"/>
      <c r="BM56" s="225"/>
      <c r="BN56" s="225"/>
      <c r="BO56" s="225"/>
      <c r="BP56" s="225"/>
      <c r="BQ56" s="225"/>
      <c r="BR56" s="225"/>
      <c r="BS56" s="225"/>
      <c r="BT56" s="225"/>
      <c r="BU56" s="225"/>
      <c r="BV56" s="225"/>
      <c r="BW56" s="225"/>
      <c r="BX56" s="225"/>
      <c r="BY56" s="225"/>
      <c r="BZ56" s="225"/>
      <c r="CA56" s="225"/>
      <c r="CB56" s="225"/>
      <c r="CC56" s="225"/>
      <c r="CD56" s="225"/>
      <c r="CE56" s="225"/>
      <c r="CF56" s="225"/>
      <c r="CG56" s="225"/>
      <c r="CH56" s="225"/>
      <c r="CI56" s="225"/>
      <c r="CJ56" s="225"/>
      <c r="CK56" s="225"/>
      <c r="CL56" s="225"/>
      <c r="CM56" s="225"/>
      <c r="CN56" s="225"/>
      <c r="CO56" s="225"/>
      <c r="CP56" s="225"/>
      <c r="CQ56" s="225"/>
      <c r="CR56" s="225"/>
      <c r="CS56" s="225"/>
      <c r="CT56" s="225"/>
      <c r="CU56" s="225"/>
      <c r="CV56" s="225"/>
      <c r="CW56" s="225"/>
      <c r="CX56" s="225"/>
      <c r="CY56" s="225"/>
      <c r="CZ56" s="225"/>
      <c r="DA56" s="225"/>
      <c r="DB56" s="225"/>
      <c r="DC56" s="225"/>
      <c r="DD56" s="225"/>
      <c r="DE56" s="225"/>
      <c r="DF56" s="225"/>
      <c r="DG56" s="225"/>
      <c r="DH56" s="225"/>
      <c r="DI56" s="225"/>
      <c r="DJ56" s="225"/>
      <c r="DK56" s="225"/>
      <c r="DL56" s="225"/>
      <c r="DM56" s="225"/>
      <c r="DN56" s="225"/>
      <c r="DO56" s="225"/>
      <c r="DP56" s="225"/>
      <c r="DQ56" s="225"/>
      <c r="DR56" s="225"/>
      <c r="DS56" s="225"/>
      <c r="DT56" s="225"/>
      <c r="DU56" s="225"/>
      <c r="DV56" s="225"/>
      <c r="DW56" s="225"/>
      <c r="DX56" s="225"/>
      <c r="DY56" s="225"/>
      <c r="DZ56" s="225"/>
      <c r="EA56" s="225"/>
      <c r="EB56" s="225"/>
      <c r="EC56" s="225"/>
      <c r="ED56" s="225"/>
      <c r="EE56" s="225"/>
      <c r="EF56" s="225"/>
      <c r="EG56" s="225"/>
      <c r="EH56" s="225"/>
      <c r="EI56" s="225"/>
      <c r="EJ56" s="225"/>
      <c r="EK56" s="225"/>
      <c r="EL56" s="225"/>
      <c r="EM56" s="225"/>
      <c r="EN56" s="225"/>
      <c r="EO56" s="225"/>
      <c r="EP56" s="225"/>
      <c r="EQ56" s="225"/>
      <c r="ER56" s="225"/>
      <c r="ES56" s="225"/>
      <c r="ET56" s="225"/>
      <c r="EU56" s="225"/>
      <c r="EV56" s="225"/>
      <c r="EW56" s="225"/>
      <c r="EX56" s="225"/>
      <c r="EY56" s="225"/>
      <c r="EZ56" s="225"/>
      <c r="FA56" s="225"/>
      <c r="FB56" s="225"/>
      <c r="FC56" s="225"/>
      <c r="FD56" s="225"/>
      <c r="FE56" s="225"/>
      <c r="FF56" s="225"/>
      <c r="FG56" s="225"/>
      <c r="FH56" s="225"/>
      <c r="FI56" s="225"/>
      <c r="FJ56" s="225"/>
      <c r="FK56" s="225"/>
      <c r="FL56" s="225"/>
      <c r="FM56" s="225"/>
      <c r="FN56" s="225"/>
      <c r="FO56" s="225"/>
      <c r="FP56" s="225"/>
      <c r="FQ56" s="225"/>
      <c r="FR56" s="225"/>
      <c r="FS56" s="225"/>
      <c r="FT56" s="225"/>
      <c r="FU56" s="225"/>
      <c r="FV56" s="225"/>
      <c r="FW56" s="225"/>
      <c r="FX56" s="225"/>
      <c r="FY56" s="225"/>
      <c r="FZ56" s="225"/>
      <c r="GA56" s="225"/>
      <c r="GB56" s="225"/>
      <c r="GC56" s="225"/>
      <c r="GD56" s="225"/>
      <c r="GE56" s="225"/>
      <c r="GF56" s="225"/>
      <c r="GG56" s="225"/>
      <c r="GH56" s="225"/>
      <c r="GI56" s="225"/>
      <c r="GJ56" s="225"/>
      <c r="GK56" s="225"/>
      <c r="GL56" s="225"/>
      <c r="GM56" s="225"/>
      <c r="GN56" s="225"/>
      <c r="GO56" s="225"/>
      <c r="GP56" s="225"/>
      <c r="GQ56" s="225"/>
      <c r="GR56" s="225"/>
      <c r="GS56" s="225"/>
      <c r="GT56" s="225"/>
      <c r="GU56" s="225"/>
      <c r="GV56" s="225"/>
      <c r="GW56" s="225"/>
      <c r="GX56" s="225"/>
      <c r="GY56" s="225"/>
      <c r="GZ56" s="225"/>
      <c r="HA56" s="225"/>
      <c r="HB56" s="225"/>
      <c r="HC56" s="225"/>
      <c r="HD56" s="225"/>
      <c r="HE56" s="225"/>
      <c r="HF56" s="225"/>
      <c r="HG56" s="225"/>
      <c r="HH56" s="225"/>
      <c r="HI56" s="225"/>
      <c r="HJ56" s="225"/>
      <c r="HK56" s="225"/>
      <c r="HL56" s="225"/>
      <c r="HM56" s="225"/>
      <c r="HN56" s="225"/>
      <c r="HO56" s="225"/>
      <c r="HP56" s="225"/>
      <c r="HQ56" s="225"/>
      <c r="HR56" s="225"/>
      <c r="HS56" s="225"/>
      <c r="HT56" s="225"/>
      <c r="HU56" s="225"/>
      <c r="HV56" s="225"/>
      <c r="HW56" s="225"/>
      <c r="HX56" s="225"/>
      <c r="HY56" s="225"/>
      <c r="HZ56" s="225"/>
      <c r="IA56" s="225"/>
      <c r="IB56" s="225"/>
      <c r="IC56" s="225"/>
      <c r="ID56" s="225"/>
      <c r="IE56" s="225"/>
      <c r="IF56" s="225"/>
      <c r="IG56" s="225"/>
      <c r="IH56" s="225"/>
      <c r="II56" s="225"/>
      <c r="IJ56" s="225"/>
      <c r="IK56" s="225"/>
      <c r="IL56" s="225"/>
      <c r="IM56" s="225"/>
      <c r="IN56" s="225"/>
      <c r="IO56" s="225"/>
      <c r="IP56" s="225"/>
      <c r="IQ56" s="225"/>
      <c r="IR56" s="225"/>
      <c r="IS56" s="225"/>
      <c r="IT56" s="225"/>
      <c r="IU56" s="225"/>
      <c r="IV56" s="225"/>
      <c r="IW56" s="128"/>
    </row>
    <row r="57" spans="1:257" customFormat="1" ht="12" customHeight="1">
      <c r="A57" s="348" t="s">
        <v>81</v>
      </c>
      <c r="B57" s="712">
        <v>734</v>
      </c>
      <c r="C57" s="445">
        <v>1855</v>
      </c>
      <c r="D57" s="446">
        <v>733.57959900000003</v>
      </c>
      <c r="E57" s="712">
        <v>427</v>
      </c>
      <c r="F57" s="445">
        <v>590</v>
      </c>
      <c r="G57" s="446">
        <v>410.05775799999998</v>
      </c>
      <c r="H57" s="712">
        <v>308</v>
      </c>
      <c r="I57" s="445">
        <v>1265</v>
      </c>
      <c r="J57" s="445">
        <v>323.52184100000005</v>
      </c>
      <c r="K57" s="227"/>
      <c r="L57" s="225"/>
      <c r="M57" s="225"/>
      <c r="N57" s="225"/>
      <c r="O57" s="225"/>
      <c r="P57" s="225"/>
      <c r="Q57" s="225"/>
      <c r="R57" s="225"/>
      <c r="S57" s="225"/>
      <c r="T57" s="225"/>
      <c r="U57" s="225"/>
      <c r="V57" s="225"/>
      <c r="W57" s="225"/>
      <c r="X57" s="225"/>
      <c r="Y57" s="225"/>
      <c r="Z57" s="225"/>
      <c r="AA57" s="225"/>
      <c r="AB57" s="225"/>
      <c r="AC57" s="225"/>
      <c r="AD57" s="225"/>
      <c r="AE57" s="225"/>
      <c r="AF57" s="225"/>
      <c r="AG57" s="225"/>
      <c r="AH57" s="225"/>
      <c r="AI57" s="225"/>
      <c r="AJ57" s="225"/>
      <c r="AK57" s="225"/>
      <c r="AL57" s="225"/>
      <c r="AM57" s="225"/>
      <c r="AN57" s="225"/>
      <c r="AO57" s="225"/>
      <c r="AP57" s="225"/>
      <c r="AQ57" s="225"/>
      <c r="AR57" s="225"/>
      <c r="AS57" s="225"/>
      <c r="AT57" s="225"/>
      <c r="AU57" s="225"/>
      <c r="AV57" s="225"/>
      <c r="AW57" s="225"/>
      <c r="AX57" s="225"/>
      <c r="AY57" s="225"/>
      <c r="AZ57" s="225"/>
      <c r="BA57" s="225"/>
      <c r="BB57" s="225"/>
      <c r="BC57" s="225"/>
      <c r="BD57" s="225"/>
      <c r="BE57" s="225"/>
      <c r="BF57" s="225"/>
      <c r="BG57" s="225"/>
      <c r="BH57" s="225"/>
      <c r="BI57" s="225"/>
      <c r="BJ57" s="225"/>
      <c r="BK57" s="225"/>
      <c r="BL57" s="225"/>
      <c r="BM57" s="225"/>
      <c r="BN57" s="225"/>
      <c r="BO57" s="225"/>
      <c r="BP57" s="225"/>
      <c r="BQ57" s="225"/>
      <c r="BR57" s="225"/>
      <c r="BS57" s="225"/>
      <c r="BT57" s="225"/>
      <c r="BU57" s="225"/>
      <c r="BV57" s="225"/>
      <c r="BW57" s="225"/>
      <c r="BX57" s="225"/>
      <c r="BY57" s="225"/>
      <c r="BZ57" s="225"/>
      <c r="CA57" s="225"/>
      <c r="CB57" s="225"/>
      <c r="CC57" s="225"/>
      <c r="CD57" s="225"/>
      <c r="CE57" s="225"/>
      <c r="CF57" s="225"/>
      <c r="CG57" s="225"/>
      <c r="CH57" s="225"/>
      <c r="CI57" s="225"/>
      <c r="CJ57" s="225"/>
      <c r="CK57" s="225"/>
      <c r="CL57" s="225"/>
      <c r="CM57" s="225"/>
      <c r="CN57" s="225"/>
      <c r="CO57" s="225"/>
      <c r="CP57" s="225"/>
      <c r="CQ57" s="225"/>
      <c r="CR57" s="225"/>
      <c r="CS57" s="225"/>
      <c r="CT57" s="225"/>
      <c r="CU57" s="225"/>
      <c r="CV57" s="225"/>
      <c r="CW57" s="225"/>
      <c r="CX57" s="225"/>
      <c r="CY57" s="225"/>
      <c r="CZ57" s="225"/>
      <c r="DA57" s="225"/>
      <c r="DB57" s="225"/>
      <c r="DC57" s="225"/>
      <c r="DD57" s="225"/>
      <c r="DE57" s="225"/>
      <c r="DF57" s="225"/>
      <c r="DG57" s="225"/>
      <c r="DH57" s="225"/>
      <c r="DI57" s="225"/>
      <c r="DJ57" s="225"/>
      <c r="DK57" s="225"/>
      <c r="DL57" s="225"/>
      <c r="DM57" s="225"/>
      <c r="DN57" s="225"/>
      <c r="DO57" s="225"/>
      <c r="DP57" s="225"/>
      <c r="DQ57" s="225"/>
      <c r="DR57" s="225"/>
      <c r="DS57" s="225"/>
      <c r="DT57" s="225"/>
      <c r="DU57" s="225"/>
      <c r="DV57" s="225"/>
      <c r="DW57" s="225"/>
      <c r="DX57" s="225"/>
      <c r="DY57" s="225"/>
      <c r="DZ57" s="225"/>
      <c r="EA57" s="225"/>
      <c r="EB57" s="225"/>
      <c r="EC57" s="225"/>
      <c r="ED57" s="225"/>
      <c r="EE57" s="225"/>
      <c r="EF57" s="225"/>
      <c r="EG57" s="225"/>
      <c r="EH57" s="225"/>
      <c r="EI57" s="225"/>
      <c r="EJ57" s="225"/>
      <c r="EK57" s="225"/>
      <c r="EL57" s="225"/>
      <c r="EM57" s="225"/>
      <c r="EN57" s="225"/>
      <c r="EO57" s="225"/>
      <c r="EP57" s="225"/>
      <c r="EQ57" s="225"/>
      <c r="ER57" s="225"/>
      <c r="ES57" s="225"/>
      <c r="ET57" s="225"/>
      <c r="EU57" s="225"/>
      <c r="EV57" s="225"/>
      <c r="EW57" s="225"/>
      <c r="EX57" s="225"/>
      <c r="EY57" s="225"/>
      <c r="EZ57" s="225"/>
      <c r="FA57" s="225"/>
      <c r="FB57" s="225"/>
      <c r="FC57" s="225"/>
      <c r="FD57" s="225"/>
      <c r="FE57" s="225"/>
      <c r="FF57" s="225"/>
      <c r="FG57" s="225"/>
      <c r="FH57" s="225"/>
      <c r="FI57" s="225"/>
      <c r="FJ57" s="225"/>
      <c r="FK57" s="225"/>
      <c r="FL57" s="225"/>
      <c r="FM57" s="225"/>
      <c r="FN57" s="225"/>
      <c r="FO57" s="225"/>
      <c r="FP57" s="225"/>
      <c r="FQ57" s="225"/>
      <c r="FR57" s="225"/>
      <c r="FS57" s="225"/>
      <c r="FT57" s="225"/>
      <c r="FU57" s="225"/>
      <c r="FV57" s="225"/>
      <c r="FW57" s="225"/>
      <c r="FX57" s="225"/>
      <c r="FY57" s="225"/>
      <c r="FZ57" s="225"/>
      <c r="GA57" s="225"/>
      <c r="GB57" s="225"/>
      <c r="GC57" s="225"/>
      <c r="GD57" s="225"/>
      <c r="GE57" s="225"/>
      <c r="GF57" s="225"/>
      <c r="GG57" s="225"/>
      <c r="GH57" s="225"/>
      <c r="GI57" s="225"/>
      <c r="GJ57" s="225"/>
      <c r="GK57" s="225"/>
      <c r="GL57" s="225"/>
      <c r="GM57" s="225"/>
      <c r="GN57" s="225"/>
      <c r="GO57" s="225"/>
      <c r="GP57" s="225"/>
      <c r="GQ57" s="225"/>
      <c r="GR57" s="225"/>
      <c r="GS57" s="225"/>
      <c r="GT57" s="225"/>
      <c r="GU57" s="225"/>
      <c r="GV57" s="225"/>
      <c r="GW57" s="225"/>
      <c r="GX57" s="225"/>
      <c r="GY57" s="225"/>
      <c r="GZ57" s="225"/>
      <c r="HA57" s="225"/>
      <c r="HB57" s="225"/>
      <c r="HC57" s="225"/>
      <c r="HD57" s="225"/>
      <c r="HE57" s="225"/>
      <c r="HF57" s="225"/>
      <c r="HG57" s="225"/>
      <c r="HH57" s="225"/>
      <c r="HI57" s="225"/>
      <c r="HJ57" s="225"/>
      <c r="HK57" s="225"/>
      <c r="HL57" s="225"/>
      <c r="HM57" s="225"/>
      <c r="HN57" s="225"/>
      <c r="HO57" s="225"/>
      <c r="HP57" s="225"/>
      <c r="HQ57" s="225"/>
      <c r="HR57" s="225"/>
      <c r="HS57" s="225"/>
      <c r="HT57" s="225"/>
      <c r="HU57" s="225"/>
      <c r="HV57" s="225"/>
      <c r="HW57" s="225"/>
      <c r="HX57" s="225"/>
      <c r="HY57" s="225"/>
      <c r="HZ57" s="225"/>
      <c r="IA57" s="225"/>
      <c r="IB57" s="225"/>
      <c r="IC57" s="225"/>
      <c r="ID57" s="225"/>
      <c r="IE57" s="225"/>
      <c r="IF57" s="225"/>
      <c r="IG57" s="225"/>
      <c r="IH57" s="225"/>
      <c r="II57" s="225"/>
      <c r="IJ57" s="225"/>
      <c r="IK57" s="225"/>
      <c r="IL57" s="225"/>
      <c r="IM57" s="225"/>
      <c r="IN57" s="225"/>
      <c r="IO57" s="225"/>
      <c r="IP57" s="225"/>
      <c r="IQ57" s="225"/>
      <c r="IR57" s="225"/>
      <c r="IS57" s="225"/>
      <c r="IT57" s="225"/>
      <c r="IU57" s="225"/>
      <c r="IV57" s="225"/>
      <c r="IW57" s="128"/>
    </row>
    <row r="58" spans="1:257" customFormat="1" ht="12" customHeight="1">
      <c r="A58" s="348" t="s">
        <v>82</v>
      </c>
      <c r="B58" s="712">
        <v>41</v>
      </c>
      <c r="C58" s="445">
        <v>42</v>
      </c>
      <c r="D58" s="446">
        <v>83.593942000000013</v>
      </c>
      <c r="E58" s="712">
        <v>40</v>
      </c>
      <c r="F58" s="445">
        <v>41</v>
      </c>
      <c r="G58" s="446">
        <v>33.594366999999998</v>
      </c>
      <c r="H58" s="712">
        <v>0</v>
      </c>
      <c r="I58" s="445">
        <v>0</v>
      </c>
      <c r="J58" s="445">
        <v>49.999575000000014</v>
      </c>
      <c r="K58" s="227"/>
      <c r="L58" s="225"/>
      <c r="M58" s="225"/>
      <c r="N58" s="225"/>
      <c r="O58" s="225"/>
      <c r="P58" s="225"/>
      <c r="Q58" s="225"/>
      <c r="R58" s="225"/>
      <c r="S58" s="225"/>
      <c r="T58" s="225"/>
      <c r="U58" s="225"/>
      <c r="V58" s="225"/>
      <c r="W58" s="225"/>
      <c r="X58" s="225"/>
      <c r="Y58" s="225"/>
      <c r="Z58" s="225"/>
      <c r="AA58" s="225"/>
      <c r="AB58" s="225"/>
      <c r="AC58" s="225"/>
      <c r="AD58" s="225"/>
      <c r="AE58" s="225"/>
      <c r="AF58" s="225"/>
      <c r="AG58" s="225"/>
      <c r="AH58" s="225"/>
      <c r="AI58" s="225"/>
      <c r="AJ58" s="225"/>
      <c r="AK58" s="225"/>
      <c r="AL58" s="225"/>
      <c r="AM58" s="225"/>
      <c r="AN58" s="225"/>
      <c r="AO58" s="225"/>
      <c r="AP58" s="225"/>
      <c r="AQ58" s="225"/>
      <c r="AR58" s="225"/>
      <c r="AS58" s="225"/>
      <c r="AT58" s="225"/>
      <c r="AU58" s="225"/>
      <c r="AV58" s="225"/>
      <c r="AW58" s="225"/>
      <c r="AX58" s="225"/>
      <c r="AY58" s="225"/>
      <c r="AZ58" s="225"/>
      <c r="BA58" s="225"/>
      <c r="BB58" s="225"/>
      <c r="BC58" s="225"/>
      <c r="BD58" s="225"/>
      <c r="BE58" s="225"/>
      <c r="BF58" s="225"/>
      <c r="BG58" s="225"/>
      <c r="BH58" s="225"/>
      <c r="BI58" s="225"/>
      <c r="BJ58" s="225"/>
      <c r="BK58" s="225"/>
      <c r="BL58" s="225"/>
      <c r="BM58" s="225"/>
      <c r="BN58" s="225"/>
      <c r="BO58" s="225"/>
      <c r="BP58" s="225"/>
      <c r="BQ58" s="225"/>
      <c r="BR58" s="225"/>
      <c r="BS58" s="225"/>
      <c r="BT58" s="225"/>
      <c r="BU58" s="225"/>
      <c r="BV58" s="225"/>
      <c r="BW58" s="225"/>
      <c r="BX58" s="225"/>
      <c r="BY58" s="225"/>
      <c r="BZ58" s="225"/>
      <c r="CA58" s="225"/>
      <c r="CB58" s="225"/>
      <c r="CC58" s="225"/>
      <c r="CD58" s="225"/>
      <c r="CE58" s="225"/>
      <c r="CF58" s="225"/>
      <c r="CG58" s="225"/>
      <c r="CH58" s="225"/>
      <c r="CI58" s="225"/>
      <c r="CJ58" s="225"/>
      <c r="CK58" s="225"/>
      <c r="CL58" s="225"/>
      <c r="CM58" s="225"/>
      <c r="CN58" s="225"/>
      <c r="CO58" s="225"/>
      <c r="CP58" s="225"/>
      <c r="CQ58" s="225"/>
      <c r="CR58" s="225"/>
      <c r="CS58" s="225"/>
      <c r="CT58" s="225"/>
      <c r="CU58" s="225"/>
      <c r="CV58" s="225"/>
      <c r="CW58" s="225"/>
      <c r="CX58" s="225"/>
      <c r="CY58" s="225"/>
      <c r="CZ58" s="225"/>
      <c r="DA58" s="225"/>
      <c r="DB58" s="225"/>
      <c r="DC58" s="225"/>
      <c r="DD58" s="225"/>
      <c r="DE58" s="225"/>
      <c r="DF58" s="225"/>
      <c r="DG58" s="225"/>
      <c r="DH58" s="225"/>
      <c r="DI58" s="225"/>
      <c r="DJ58" s="225"/>
      <c r="DK58" s="225"/>
      <c r="DL58" s="225"/>
      <c r="DM58" s="225"/>
      <c r="DN58" s="225"/>
      <c r="DO58" s="225"/>
      <c r="DP58" s="225"/>
      <c r="DQ58" s="225"/>
      <c r="DR58" s="225"/>
      <c r="DS58" s="225"/>
      <c r="DT58" s="225"/>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25"/>
      <c r="EQ58" s="225"/>
      <c r="ER58" s="225"/>
      <c r="ES58" s="225"/>
      <c r="ET58" s="225"/>
      <c r="EU58" s="225"/>
      <c r="EV58" s="225"/>
      <c r="EW58" s="225"/>
      <c r="EX58" s="225"/>
      <c r="EY58" s="225"/>
      <c r="EZ58" s="225"/>
      <c r="FA58" s="225"/>
      <c r="FB58" s="225"/>
      <c r="FC58" s="225"/>
      <c r="FD58" s="225"/>
      <c r="FE58" s="225"/>
      <c r="FF58" s="225"/>
      <c r="FG58" s="225"/>
      <c r="FH58" s="225"/>
      <c r="FI58" s="225"/>
      <c r="FJ58" s="225"/>
      <c r="FK58" s="225"/>
      <c r="FL58" s="225"/>
      <c r="FM58" s="225"/>
      <c r="FN58" s="225"/>
      <c r="FO58" s="225"/>
      <c r="FP58" s="225"/>
      <c r="FQ58" s="225"/>
      <c r="FR58" s="225"/>
      <c r="FS58" s="225"/>
      <c r="FT58" s="225"/>
      <c r="FU58" s="225"/>
      <c r="FV58" s="225"/>
      <c r="FW58" s="225"/>
      <c r="FX58" s="225"/>
      <c r="FY58" s="225"/>
      <c r="FZ58" s="225"/>
      <c r="GA58" s="225"/>
      <c r="GB58" s="225"/>
      <c r="GC58" s="225"/>
      <c r="GD58" s="225"/>
      <c r="GE58" s="225"/>
      <c r="GF58" s="225"/>
      <c r="GG58" s="225"/>
      <c r="GH58" s="225"/>
      <c r="GI58" s="225"/>
      <c r="GJ58" s="225"/>
      <c r="GK58" s="225"/>
      <c r="GL58" s="225"/>
      <c r="GM58" s="225"/>
      <c r="GN58" s="225"/>
      <c r="GO58" s="225"/>
      <c r="GP58" s="225"/>
      <c r="GQ58" s="225"/>
      <c r="GR58" s="225"/>
      <c r="GS58" s="225"/>
      <c r="GT58" s="225"/>
      <c r="GU58" s="225"/>
      <c r="GV58" s="225"/>
      <c r="GW58" s="225"/>
      <c r="GX58" s="225"/>
      <c r="GY58" s="225"/>
      <c r="GZ58" s="225"/>
      <c r="HA58" s="225"/>
      <c r="HB58" s="225"/>
      <c r="HC58" s="225"/>
      <c r="HD58" s="225"/>
      <c r="HE58" s="225"/>
      <c r="HF58" s="225"/>
      <c r="HG58" s="225"/>
      <c r="HH58" s="225"/>
      <c r="HI58" s="225"/>
      <c r="HJ58" s="225"/>
      <c r="HK58" s="225"/>
      <c r="HL58" s="225"/>
      <c r="HM58" s="225"/>
      <c r="HN58" s="225"/>
      <c r="HO58" s="225"/>
      <c r="HP58" s="225"/>
      <c r="HQ58" s="225"/>
      <c r="HR58" s="225"/>
      <c r="HS58" s="225"/>
      <c r="HT58" s="225"/>
      <c r="HU58" s="225"/>
      <c r="HV58" s="225"/>
      <c r="HW58" s="225"/>
      <c r="HX58" s="225"/>
      <c r="HY58" s="225"/>
      <c r="HZ58" s="225"/>
      <c r="IA58" s="225"/>
      <c r="IB58" s="225"/>
      <c r="IC58" s="225"/>
      <c r="ID58" s="225"/>
      <c r="IE58" s="225"/>
      <c r="IF58" s="225"/>
      <c r="IG58" s="225"/>
      <c r="IH58" s="225"/>
      <c r="II58" s="225"/>
      <c r="IJ58" s="225"/>
      <c r="IK58" s="225"/>
      <c r="IL58" s="225"/>
      <c r="IM58" s="225"/>
      <c r="IN58" s="225"/>
      <c r="IO58" s="225"/>
      <c r="IP58" s="225"/>
      <c r="IQ58" s="225"/>
      <c r="IR58" s="225"/>
      <c r="IS58" s="225"/>
      <c r="IT58" s="225"/>
      <c r="IU58" s="225"/>
      <c r="IV58" s="225"/>
      <c r="IW58" s="128"/>
    </row>
    <row r="59" spans="1:257" customFormat="1" ht="12" customHeight="1">
      <c r="A59" s="348" t="s">
        <v>83</v>
      </c>
      <c r="B59" s="712">
        <v>745</v>
      </c>
      <c r="C59" s="445">
        <v>859</v>
      </c>
      <c r="D59" s="446">
        <v>1354.5860929999999</v>
      </c>
      <c r="E59" s="712">
        <v>327</v>
      </c>
      <c r="F59" s="445">
        <v>363</v>
      </c>
      <c r="G59" s="446">
        <v>391.65803699999998</v>
      </c>
      <c r="H59" s="712">
        <v>417</v>
      </c>
      <c r="I59" s="445">
        <v>495</v>
      </c>
      <c r="J59" s="445">
        <v>962.92805599999997</v>
      </c>
      <c r="K59" s="227"/>
      <c r="L59" s="225"/>
      <c r="M59" s="225"/>
      <c r="N59" s="225"/>
      <c r="O59" s="225"/>
      <c r="P59" s="225"/>
      <c r="Q59" s="225"/>
      <c r="R59" s="225"/>
      <c r="S59" s="225"/>
      <c r="T59" s="225"/>
      <c r="U59" s="225"/>
      <c r="V59" s="225"/>
      <c r="W59" s="225"/>
      <c r="X59" s="225"/>
      <c r="Y59" s="225"/>
      <c r="Z59" s="225"/>
      <c r="AA59" s="225"/>
      <c r="AB59" s="225"/>
      <c r="AC59" s="225"/>
      <c r="AD59" s="225"/>
      <c r="AE59" s="225"/>
      <c r="AF59" s="225"/>
      <c r="AG59" s="225"/>
      <c r="AH59" s="225"/>
      <c r="AI59" s="225"/>
      <c r="AJ59" s="225"/>
      <c r="AK59" s="225"/>
      <c r="AL59" s="225"/>
      <c r="AM59" s="225"/>
      <c r="AN59" s="225"/>
      <c r="AO59" s="225"/>
      <c r="AP59" s="225"/>
      <c r="AQ59" s="225"/>
      <c r="AR59" s="225"/>
      <c r="AS59" s="225"/>
      <c r="AT59" s="225"/>
      <c r="AU59" s="225"/>
      <c r="AV59" s="225"/>
      <c r="AW59" s="225"/>
      <c r="AX59" s="225"/>
      <c r="AY59" s="225"/>
      <c r="AZ59" s="225"/>
      <c r="BA59" s="225"/>
      <c r="BB59" s="225"/>
      <c r="BC59" s="225"/>
      <c r="BD59" s="225"/>
      <c r="BE59" s="225"/>
      <c r="BF59" s="225"/>
      <c r="BG59" s="225"/>
      <c r="BH59" s="225"/>
      <c r="BI59" s="225"/>
      <c r="BJ59" s="225"/>
      <c r="BK59" s="225"/>
      <c r="BL59" s="225"/>
      <c r="BM59" s="225"/>
      <c r="BN59" s="225"/>
      <c r="BO59" s="225"/>
      <c r="BP59" s="225"/>
      <c r="BQ59" s="225"/>
      <c r="BR59" s="225"/>
      <c r="BS59" s="225"/>
      <c r="BT59" s="225"/>
      <c r="BU59" s="225"/>
      <c r="BV59" s="225"/>
      <c r="BW59" s="225"/>
      <c r="BX59" s="225"/>
      <c r="BY59" s="225"/>
      <c r="BZ59" s="225"/>
      <c r="CA59" s="225"/>
      <c r="CB59" s="225"/>
      <c r="CC59" s="225"/>
      <c r="CD59" s="225"/>
      <c r="CE59" s="225"/>
      <c r="CF59" s="225"/>
      <c r="CG59" s="225"/>
      <c r="CH59" s="225"/>
      <c r="CI59" s="225"/>
      <c r="CJ59" s="225"/>
      <c r="CK59" s="225"/>
      <c r="CL59" s="225"/>
      <c r="CM59" s="225"/>
      <c r="CN59" s="225"/>
      <c r="CO59" s="225"/>
      <c r="CP59" s="225"/>
      <c r="CQ59" s="225"/>
      <c r="CR59" s="225"/>
      <c r="CS59" s="225"/>
      <c r="CT59" s="225"/>
      <c r="CU59" s="225"/>
      <c r="CV59" s="225"/>
      <c r="CW59" s="225"/>
      <c r="CX59" s="225"/>
      <c r="CY59" s="225"/>
      <c r="CZ59" s="225"/>
      <c r="DA59" s="225"/>
      <c r="DB59" s="225"/>
      <c r="DC59" s="225"/>
      <c r="DD59" s="225"/>
      <c r="DE59" s="225"/>
      <c r="DF59" s="225"/>
      <c r="DG59" s="225"/>
      <c r="DH59" s="225"/>
      <c r="DI59" s="225"/>
      <c r="DJ59" s="225"/>
      <c r="DK59" s="225"/>
      <c r="DL59" s="225"/>
      <c r="DM59" s="225"/>
      <c r="DN59" s="225"/>
      <c r="DO59" s="225"/>
      <c r="DP59" s="225"/>
      <c r="DQ59" s="225"/>
      <c r="DR59" s="225"/>
      <c r="DS59" s="225"/>
      <c r="DT59" s="225"/>
      <c r="DU59" s="225"/>
      <c r="DV59" s="225"/>
      <c r="DW59" s="225"/>
      <c r="DX59" s="225"/>
      <c r="DY59" s="225"/>
      <c r="DZ59" s="225"/>
      <c r="EA59" s="225"/>
      <c r="EB59" s="225"/>
      <c r="EC59" s="225"/>
      <c r="ED59" s="225"/>
      <c r="EE59" s="225"/>
      <c r="EF59" s="225"/>
      <c r="EG59" s="225"/>
      <c r="EH59" s="225"/>
      <c r="EI59" s="225"/>
      <c r="EJ59" s="225"/>
      <c r="EK59" s="225"/>
      <c r="EL59" s="225"/>
      <c r="EM59" s="225"/>
      <c r="EN59" s="225"/>
      <c r="EO59" s="225"/>
      <c r="EP59" s="225"/>
      <c r="EQ59" s="225"/>
      <c r="ER59" s="225"/>
      <c r="ES59" s="225"/>
      <c r="ET59" s="225"/>
      <c r="EU59" s="225"/>
      <c r="EV59" s="225"/>
      <c r="EW59" s="225"/>
      <c r="EX59" s="225"/>
      <c r="EY59" s="225"/>
      <c r="EZ59" s="225"/>
      <c r="FA59" s="225"/>
      <c r="FB59" s="225"/>
      <c r="FC59" s="225"/>
      <c r="FD59" s="225"/>
      <c r="FE59" s="225"/>
      <c r="FF59" s="225"/>
      <c r="FG59" s="225"/>
      <c r="FH59" s="225"/>
      <c r="FI59" s="225"/>
      <c r="FJ59" s="225"/>
      <c r="FK59" s="225"/>
      <c r="FL59" s="225"/>
      <c r="FM59" s="225"/>
      <c r="FN59" s="225"/>
      <c r="FO59" s="225"/>
      <c r="FP59" s="225"/>
      <c r="FQ59" s="225"/>
      <c r="FR59" s="225"/>
      <c r="FS59" s="225"/>
      <c r="FT59" s="225"/>
      <c r="FU59" s="225"/>
      <c r="FV59" s="225"/>
      <c r="FW59" s="225"/>
      <c r="FX59" s="225"/>
      <c r="FY59" s="225"/>
      <c r="FZ59" s="225"/>
      <c r="GA59" s="225"/>
      <c r="GB59" s="225"/>
      <c r="GC59" s="225"/>
      <c r="GD59" s="225"/>
      <c r="GE59" s="225"/>
      <c r="GF59" s="225"/>
      <c r="GG59" s="225"/>
      <c r="GH59" s="225"/>
      <c r="GI59" s="225"/>
      <c r="GJ59" s="225"/>
      <c r="GK59" s="225"/>
      <c r="GL59" s="225"/>
      <c r="GM59" s="225"/>
      <c r="GN59" s="225"/>
      <c r="GO59" s="225"/>
      <c r="GP59" s="225"/>
      <c r="GQ59" s="225"/>
      <c r="GR59" s="225"/>
      <c r="GS59" s="225"/>
      <c r="GT59" s="225"/>
      <c r="GU59" s="225"/>
      <c r="GV59" s="225"/>
      <c r="GW59" s="225"/>
      <c r="GX59" s="225"/>
      <c r="GY59" s="225"/>
      <c r="GZ59" s="225"/>
      <c r="HA59" s="225"/>
      <c r="HB59" s="225"/>
      <c r="HC59" s="225"/>
      <c r="HD59" s="225"/>
      <c r="HE59" s="225"/>
      <c r="HF59" s="225"/>
      <c r="HG59" s="225"/>
      <c r="HH59" s="225"/>
      <c r="HI59" s="225"/>
      <c r="HJ59" s="225"/>
      <c r="HK59" s="225"/>
      <c r="HL59" s="225"/>
      <c r="HM59" s="225"/>
      <c r="HN59" s="225"/>
      <c r="HO59" s="225"/>
      <c r="HP59" s="225"/>
      <c r="HQ59" s="225"/>
      <c r="HR59" s="225"/>
      <c r="HS59" s="225"/>
      <c r="HT59" s="225"/>
      <c r="HU59" s="225"/>
      <c r="HV59" s="225"/>
      <c r="HW59" s="225"/>
      <c r="HX59" s="225"/>
      <c r="HY59" s="225"/>
      <c r="HZ59" s="225"/>
      <c r="IA59" s="225"/>
      <c r="IB59" s="225"/>
      <c r="IC59" s="225"/>
      <c r="ID59" s="225"/>
      <c r="IE59" s="225"/>
      <c r="IF59" s="225"/>
      <c r="IG59" s="225"/>
      <c r="IH59" s="225"/>
      <c r="II59" s="225"/>
      <c r="IJ59" s="225"/>
      <c r="IK59" s="225"/>
      <c r="IL59" s="225"/>
      <c r="IM59" s="225"/>
      <c r="IN59" s="225"/>
      <c r="IO59" s="225"/>
      <c r="IP59" s="225"/>
      <c r="IQ59" s="225"/>
      <c r="IR59" s="225"/>
      <c r="IS59" s="225"/>
      <c r="IT59" s="225"/>
      <c r="IU59" s="225"/>
      <c r="IV59" s="225"/>
      <c r="IW59" s="128"/>
    </row>
    <row r="60" spans="1:257" customFormat="1" ht="12" customHeight="1">
      <c r="A60" s="348" t="s">
        <v>84</v>
      </c>
      <c r="B60" s="712">
        <v>1765</v>
      </c>
      <c r="C60" s="445">
        <v>1899</v>
      </c>
      <c r="D60" s="446">
        <v>2143.321731</v>
      </c>
      <c r="E60" s="712">
        <v>865</v>
      </c>
      <c r="F60" s="445">
        <v>937</v>
      </c>
      <c r="G60" s="446">
        <v>1019.907796</v>
      </c>
      <c r="H60" s="712">
        <v>900</v>
      </c>
      <c r="I60" s="445">
        <v>962</v>
      </c>
      <c r="J60" s="445">
        <v>1123.413935</v>
      </c>
      <c r="K60" s="227"/>
      <c r="L60" s="225"/>
      <c r="M60" s="225"/>
      <c r="N60" s="225"/>
      <c r="O60" s="225"/>
      <c r="P60" s="225"/>
      <c r="Q60" s="225"/>
      <c r="R60" s="225"/>
      <c r="S60" s="225"/>
      <c r="T60" s="225"/>
      <c r="U60" s="225"/>
      <c r="V60" s="225"/>
      <c r="W60" s="225"/>
      <c r="X60" s="225"/>
      <c r="Y60" s="225"/>
      <c r="Z60" s="225"/>
      <c r="AA60" s="225"/>
      <c r="AB60" s="225"/>
      <c r="AC60" s="225"/>
      <c r="AD60" s="225"/>
      <c r="AE60" s="225"/>
      <c r="AF60" s="225"/>
      <c r="AG60" s="225"/>
      <c r="AH60" s="225"/>
      <c r="AI60" s="225"/>
      <c r="AJ60" s="225"/>
      <c r="AK60" s="225"/>
      <c r="AL60" s="225"/>
      <c r="AM60" s="225"/>
      <c r="AN60" s="225"/>
      <c r="AO60" s="225"/>
      <c r="AP60" s="225"/>
      <c r="AQ60" s="225"/>
      <c r="AR60" s="225"/>
      <c r="AS60" s="225"/>
      <c r="AT60" s="225"/>
      <c r="AU60" s="225"/>
      <c r="AV60" s="225"/>
      <c r="AW60" s="225"/>
      <c r="AX60" s="225"/>
      <c r="AY60" s="225"/>
      <c r="AZ60" s="225"/>
      <c r="BA60" s="225"/>
      <c r="BB60" s="225"/>
      <c r="BC60" s="225"/>
      <c r="BD60" s="225"/>
      <c r="BE60" s="225"/>
      <c r="BF60" s="225"/>
      <c r="BG60" s="225"/>
      <c r="BH60" s="225"/>
      <c r="BI60" s="225"/>
      <c r="BJ60" s="225"/>
      <c r="BK60" s="225"/>
      <c r="BL60" s="225"/>
      <c r="BM60" s="225"/>
      <c r="BN60" s="225"/>
      <c r="BO60" s="225"/>
      <c r="BP60" s="225"/>
      <c r="BQ60" s="225"/>
      <c r="BR60" s="225"/>
      <c r="BS60" s="225"/>
      <c r="BT60" s="225"/>
      <c r="BU60" s="225"/>
      <c r="BV60" s="225"/>
      <c r="BW60" s="225"/>
      <c r="BX60" s="225"/>
      <c r="BY60" s="225"/>
      <c r="BZ60" s="225"/>
      <c r="CA60" s="225"/>
      <c r="CB60" s="225"/>
      <c r="CC60" s="225"/>
      <c r="CD60" s="225"/>
      <c r="CE60" s="225"/>
      <c r="CF60" s="225"/>
      <c r="CG60" s="225"/>
      <c r="CH60" s="225"/>
      <c r="CI60" s="225"/>
      <c r="CJ60" s="225"/>
      <c r="CK60" s="225"/>
      <c r="CL60" s="225"/>
      <c r="CM60" s="225"/>
      <c r="CN60" s="225"/>
      <c r="CO60" s="225"/>
      <c r="CP60" s="225"/>
      <c r="CQ60" s="225"/>
      <c r="CR60" s="225"/>
      <c r="CS60" s="225"/>
      <c r="CT60" s="225"/>
      <c r="CU60" s="225"/>
      <c r="CV60" s="225"/>
      <c r="CW60" s="225"/>
      <c r="CX60" s="225"/>
      <c r="CY60" s="225"/>
      <c r="CZ60" s="225"/>
      <c r="DA60" s="225"/>
      <c r="DB60" s="225"/>
      <c r="DC60" s="225"/>
      <c r="DD60" s="225"/>
      <c r="DE60" s="225"/>
      <c r="DF60" s="225"/>
      <c r="DG60" s="225"/>
      <c r="DH60" s="225"/>
      <c r="DI60" s="225"/>
      <c r="DJ60" s="225"/>
      <c r="DK60" s="225"/>
      <c r="DL60" s="225"/>
      <c r="DM60" s="225"/>
      <c r="DN60" s="225"/>
      <c r="DO60" s="225"/>
      <c r="DP60" s="225"/>
      <c r="DQ60" s="225"/>
      <c r="DR60" s="225"/>
      <c r="DS60" s="225"/>
      <c r="DT60" s="225"/>
      <c r="DU60" s="225"/>
      <c r="DV60" s="225"/>
      <c r="DW60" s="225"/>
      <c r="DX60" s="225"/>
      <c r="DY60" s="225"/>
      <c r="DZ60" s="225"/>
      <c r="EA60" s="225"/>
      <c r="EB60" s="225"/>
      <c r="EC60" s="225"/>
      <c r="ED60" s="225"/>
      <c r="EE60" s="225"/>
      <c r="EF60" s="225"/>
      <c r="EG60" s="225"/>
      <c r="EH60" s="225"/>
      <c r="EI60" s="225"/>
      <c r="EJ60" s="225"/>
      <c r="EK60" s="225"/>
      <c r="EL60" s="225"/>
      <c r="EM60" s="225"/>
      <c r="EN60" s="225"/>
      <c r="EO60" s="225"/>
      <c r="EP60" s="225"/>
      <c r="EQ60" s="225"/>
      <c r="ER60" s="225"/>
      <c r="ES60" s="225"/>
      <c r="ET60" s="225"/>
      <c r="EU60" s="225"/>
      <c r="EV60" s="225"/>
      <c r="EW60" s="225"/>
      <c r="EX60" s="225"/>
      <c r="EY60" s="225"/>
      <c r="EZ60" s="225"/>
      <c r="FA60" s="225"/>
      <c r="FB60" s="225"/>
      <c r="FC60" s="225"/>
      <c r="FD60" s="225"/>
      <c r="FE60" s="225"/>
      <c r="FF60" s="225"/>
      <c r="FG60" s="225"/>
      <c r="FH60" s="225"/>
      <c r="FI60" s="225"/>
      <c r="FJ60" s="225"/>
      <c r="FK60" s="225"/>
      <c r="FL60" s="225"/>
      <c r="FM60" s="225"/>
      <c r="FN60" s="225"/>
      <c r="FO60" s="225"/>
      <c r="FP60" s="225"/>
      <c r="FQ60" s="225"/>
      <c r="FR60" s="225"/>
      <c r="FS60" s="225"/>
      <c r="FT60" s="225"/>
      <c r="FU60" s="225"/>
      <c r="FV60" s="225"/>
      <c r="FW60" s="225"/>
      <c r="FX60" s="225"/>
      <c r="FY60" s="225"/>
      <c r="FZ60" s="225"/>
      <c r="GA60" s="225"/>
      <c r="GB60" s="225"/>
      <c r="GC60" s="225"/>
      <c r="GD60" s="225"/>
      <c r="GE60" s="225"/>
      <c r="GF60" s="225"/>
      <c r="GG60" s="225"/>
      <c r="GH60" s="225"/>
      <c r="GI60" s="225"/>
      <c r="GJ60" s="225"/>
      <c r="GK60" s="225"/>
      <c r="GL60" s="225"/>
      <c r="GM60" s="225"/>
      <c r="GN60" s="225"/>
      <c r="GO60" s="225"/>
      <c r="GP60" s="225"/>
      <c r="GQ60" s="225"/>
      <c r="GR60" s="225"/>
      <c r="GS60" s="225"/>
      <c r="GT60" s="225"/>
      <c r="GU60" s="225"/>
      <c r="GV60" s="225"/>
      <c r="GW60" s="225"/>
      <c r="GX60" s="225"/>
      <c r="GY60" s="225"/>
      <c r="GZ60" s="225"/>
      <c r="HA60" s="225"/>
      <c r="HB60" s="225"/>
      <c r="HC60" s="225"/>
      <c r="HD60" s="225"/>
      <c r="HE60" s="225"/>
      <c r="HF60" s="225"/>
      <c r="HG60" s="225"/>
      <c r="HH60" s="225"/>
      <c r="HI60" s="225"/>
      <c r="HJ60" s="225"/>
      <c r="HK60" s="225"/>
      <c r="HL60" s="225"/>
      <c r="HM60" s="225"/>
      <c r="HN60" s="225"/>
      <c r="HO60" s="225"/>
      <c r="HP60" s="225"/>
      <c r="HQ60" s="225"/>
      <c r="HR60" s="225"/>
      <c r="HS60" s="225"/>
      <c r="HT60" s="225"/>
      <c r="HU60" s="225"/>
      <c r="HV60" s="225"/>
      <c r="HW60" s="225"/>
      <c r="HX60" s="225"/>
      <c r="HY60" s="225"/>
      <c r="HZ60" s="225"/>
      <c r="IA60" s="225"/>
      <c r="IB60" s="225"/>
      <c r="IC60" s="225"/>
      <c r="ID60" s="225"/>
      <c r="IE60" s="225"/>
      <c r="IF60" s="225"/>
      <c r="IG60" s="225"/>
      <c r="IH60" s="225"/>
      <c r="II60" s="225"/>
      <c r="IJ60" s="225"/>
      <c r="IK60" s="225"/>
      <c r="IL60" s="225"/>
      <c r="IM60" s="225"/>
      <c r="IN60" s="225"/>
      <c r="IO60" s="225"/>
      <c r="IP60" s="225"/>
      <c r="IQ60" s="225"/>
      <c r="IR60" s="225"/>
      <c r="IS60" s="225"/>
      <c r="IT60" s="225"/>
      <c r="IU60" s="225"/>
      <c r="IV60" s="225"/>
      <c r="IW60" s="128"/>
    </row>
    <row r="61" spans="1:257" customFormat="1" ht="12" customHeight="1">
      <c r="A61" s="348" t="s">
        <v>85</v>
      </c>
      <c r="B61" s="712">
        <v>44</v>
      </c>
      <c r="C61" s="445">
        <v>45</v>
      </c>
      <c r="D61" s="446">
        <v>90.769949999999994</v>
      </c>
      <c r="E61" s="712">
        <v>16</v>
      </c>
      <c r="F61" s="445">
        <v>16</v>
      </c>
      <c r="G61" s="446">
        <v>49.891385999999997</v>
      </c>
      <c r="H61" s="712">
        <v>28</v>
      </c>
      <c r="I61" s="445">
        <v>29</v>
      </c>
      <c r="J61" s="445">
        <v>40.878563999999997</v>
      </c>
      <c r="K61" s="227"/>
      <c r="L61" s="225"/>
      <c r="M61" s="225"/>
      <c r="N61" s="225"/>
      <c r="O61" s="225"/>
      <c r="P61" s="225"/>
      <c r="Q61" s="225"/>
      <c r="R61" s="225"/>
      <c r="S61" s="225"/>
      <c r="T61" s="225"/>
      <c r="U61" s="225"/>
      <c r="V61" s="225"/>
      <c r="W61" s="225"/>
      <c r="X61" s="225"/>
      <c r="Y61" s="225"/>
      <c r="Z61" s="225"/>
      <c r="AA61" s="225"/>
      <c r="AB61" s="225"/>
      <c r="AC61" s="225"/>
      <c r="AD61" s="225"/>
      <c r="AE61" s="225"/>
      <c r="AF61" s="225"/>
      <c r="AG61" s="225"/>
      <c r="AH61" s="225"/>
      <c r="AI61" s="225"/>
      <c r="AJ61" s="225"/>
      <c r="AK61" s="225"/>
      <c r="AL61" s="225"/>
      <c r="AM61" s="225"/>
      <c r="AN61" s="225"/>
      <c r="AO61" s="225"/>
      <c r="AP61" s="225"/>
      <c r="AQ61" s="225"/>
      <c r="AR61" s="225"/>
      <c r="AS61" s="225"/>
      <c r="AT61" s="225"/>
      <c r="AU61" s="225"/>
      <c r="AV61" s="225"/>
      <c r="AW61" s="225"/>
      <c r="AX61" s="225"/>
      <c r="AY61" s="225"/>
      <c r="AZ61" s="225"/>
      <c r="BA61" s="225"/>
      <c r="BB61" s="225"/>
      <c r="BC61" s="225"/>
      <c r="BD61" s="225"/>
      <c r="BE61" s="225"/>
      <c r="BF61" s="225"/>
      <c r="BG61" s="225"/>
      <c r="BH61" s="225"/>
      <c r="BI61" s="225"/>
      <c r="BJ61" s="225"/>
      <c r="BK61" s="225"/>
      <c r="BL61" s="225"/>
      <c r="BM61" s="225"/>
      <c r="BN61" s="225"/>
      <c r="BO61" s="225"/>
      <c r="BP61" s="225"/>
      <c r="BQ61" s="225"/>
      <c r="BR61" s="225"/>
      <c r="BS61" s="225"/>
      <c r="BT61" s="225"/>
      <c r="BU61" s="225"/>
      <c r="BV61" s="225"/>
      <c r="BW61" s="225"/>
      <c r="BX61" s="225"/>
      <c r="BY61" s="225"/>
      <c r="BZ61" s="225"/>
      <c r="CA61" s="225"/>
      <c r="CB61" s="225"/>
      <c r="CC61" s="225"/>
      <c r="CD61" s="225"/>
      <c r="CE61" s="225"/>
      <c r="CF61" s="225"/>
      <c r="CG61" s="225"/>
      <c r="CH61" s="225"/>
      <c r="CI61" s="225"/>
      <c r="CJ61" s="225"/>
      <c r="CK61" s="225"/>
      <c r="CL61" s="225"/>
      <c r="CM61" s="225"/>
      <c r="CN61" s="225"/>
      <c r="CO61" s="225"/>
      <c r="CP61" s="225"/>
      <c r="CQ61" s="225"/>
      <c r="CR61" s="225"/>
      <c r="CS61" s="225"/>
      <c r="CT61" s="225"/>
      <c r="CU61" s="225"/>
      <c r="CV61" s="225"/>
      <c r="CW61" s="225"/>
      <c r="CX61" s="225"/>
      <c r="CY61" s="225"/>
      <c r="CZ61" s="225"/>
      <c r="DA61" s="225"/>
      <c r="DB61" s="225"/>
      <c r="DC61" s="225"/>
      <c r="DD61" s="225"/>
      <c r="DE61" s="225"/>
      <c r="DF61" s="225"/>
      <c r="DG61" s="225"/>
      <c r="DH61" s="225"/>
      <c r="DI61" s="225"/>
      <c r="DJ61" s="225"/>
      <c r="DK61" s="225"/>
      <c r="DL61" s="225"/>
      <c r="DM61" s="225"/>
      <c r="DN61" s="225"/>
      <c r="DO61" s="225"/>
      <c r="DP61" s="225"/>
      <c r="DQ61" s="225"/>
      <c r="DR61" s="225"/>
      <c r="DS61" s="225"/>
      <c r="DT61" s="225"/>
      <c r="DU61" s="225"/>
      <c r="DV61" s="225"/>
      <c r="DW61" s="225"/>
      <c r="DX61" s="225"/>
      <c r="DY61" s="225"/>
      <c r="DZ61" s="225"/>
      <c r="EA61" s="225"/>
      <c r="EB61" s="225"/>
      <c r="EC61" s="225"/>
      <c r="ED61" s="225"/>
      <c r="EE61" s="225"/>
      <c r="EF61" s="225"/>
      <c r="EG61" s="225"/>
      <c r="EH61" s="225"/>
      <c r="EI61" s="225"/>
      <c r="EJ61" s="225"/>
      <c r="EK61" s="225"/>
      <c r="EL61" s="225"/>
      <c r="EM61" s="225"/>
      <c r="EN61" s="225"/>
      <c r="EO61" s="225"/>
      <c r="EP61" s="225"/>
      <c r="EQ61" s="225"/>
      <c r="ER61" s="225"/>
      <c r="ES61" s="225"/>
      <c r="ET61" s="225"/>
      <c r="EU61" s="225"/>
      <c r="EV61" s="225"/>
      <c r="EW61" s="225"/>
      <c r="EX61" s="225"/>
      <c r="EY61" s="225"/>
      <c r="EZ61" s="225"/>
      <c r="FA61" s="225"/>
      <c r="FB61" s="225"/>
      <c r="FC61" s="225"/>
      <c r="FD61" s="225"/>
      <c r="FE61" s="225"/>
      <c r="FF61" s="225"/>
      <c r="FG61" s="225"/>
      <c r="FH61" s="225"/>
      <c r="FI61" s="225"/>
      <c r="FJ61" s="225"/>
      <c r="FK61" s="225"/>
      <c r="FL61" s="225"/>
      <c r="FM61" s="225"/>
      <c r="FN61" s="225"/>
      <c r="FO61" s="225"/>
      <c r="FP61" s="225"/>
      <c r="FQ61" s="225"/>
      <c r="FR61" s="225"/>
      <c r="FS61" s="225"/>
      <c r="FT61" s="225"/>
      <c r="FU61" s="225"/>
      <c r="FV61" s="225"/>
      <c r="FW61" s="225"/>
      <c r="FX61" s="225"/>
      <c r="FY61" s="225"/>
      <c r="FZ61" s="225"/>
      <c r="GA61" s="225"/>
      <c r="GB61" s="225"/>
      <c r="GC61" s="225"/>
      <c r="GD61" s="225"/>
      <c r="GE61" s="225"/>
      <c r="GF61" s="225"/>
      <c r="GG61" s="225"/>
      <c r="GH61" s="225"/>
      <c r="GI61" s="225"/>
      <c r="GJ61" s="225"/>
      <c r="GK61" s="225"/>
      <c r="GL61" s="225"/>
      <c r="GM61" s="225"/>
      <c r="GN61" s="225"/>
      <c r="GO61" s="225"/>
      <c r="GP61" s="225"/>
      <c r="GQ61" s="225"/>
      <c r="GR61" s="225"/>
      <c r="GS61" s="225"/>
      <c r="GT61" s="225"/>
      <c r="GU61" s="225"/>
      <c r="GV61" s="225"/>
      <c r="GW61" s="225"/>
      <c r="GX61" s="225"/>
      <c r="GY61" s="225"/>
      <c r="GZ61" s="225"/>
      <c r="HA61" s="225"/>
      <c r="HB61" s="225"/>
      <c r="HC61" s="225"/>
      <c r="HD61" s="225"/>
      <c r="HE61" s="225"/>
      <c r="HF61" s="225"/>
      <c r="HG61" s="225"/>
      <c r="HH61" s="225"/>
      <c r="HI61" s="225"/>
      <c r="HJ61" s="225"/>
      <c r="HK61" s="225"/>
      <c r="HL61" s="225"/>
      <c r="HM61" s="225"/>
      <c r="HN61" s="225"/>
      <c r="HO61" s="225"/>
      <c r="HP61" s="225"/>
      <c r="HQ61" s="225"/>
      <c r="HR61" s="225"/>
      <c r="HS61" s="225"/>
      <c r="HT61" s="225"/>
      <c r="HU61" s="225"/>
      <c r="HV61" s="225"/>
      <c r="HW61" s="225"/>
      <c r="HX61" s="225"/>
      <c r="HY61" s="225"/>
      <c r="HZ61" s="225"/>
      <c r="IA61" s="225"/>
      <c r="IB61" s="225"/>
      <c r="IC61" s="225"/>
      <c r="ID61" s="225"/>
      <c r="IE61" s="225"/>
      <c r="IF61" s="225"/>
      <c r="IG61" s="225"/>
      <c r="IH61" s="225"/>
      <c r="II61" s="225"/>
      <c r="IJ61" s="225"/>
      <c r="IK61" s="225"/>
      <c r="IL61" s="225"/>
      <c r="IM61" s="225"/>
      <c r="IN61" s="225"/>
      <c r="IO61" s="225"/>
      <c r="IP61" s="225"/>
      <c r="IQ61" s="225"/>
      <c r="IR61" s="225"/>
      <c r="IS61" s="225"/>
      <c r="IT61" s="225"/>
      <c r="IU61" s="225"/>
      <c r="IV61" s="225"/>
      <c r="IW61" s="128"/>
    </row>
    <row r="62" spans="1:257" customFormat="1" ht="12" customHeight="1">
      <c r="A62" s="348" t="s">
        <v>129</v>
      </c>
      <c r="B62" s="712">
        <v>144</v>
      </c>
      <c r="C62" s="445">
        <v>146</v>
      </c>
      <c r="D62" s="446">
        <v>93.762101000000001</v>
      </c>
      <c r="E62" s="712">
        <v>83</v>
      </c>
      <c r="F62" s="445">
        <v>120</v>
      </c>
      <c r="G62" s="446">
        <v>39.615327999999998</v>
      </c>
      <c r="H62" s="712">
        <v>61</v>
      </c>
      <c r="I62" s="445">
        <v>26</v>
      </c>
      <c r="J62" s="445">
        <v>54.146773000000003</v>
      </c>
      <c r="K62" s="227"/>
      <c r="L62" s="225"/>
      <c r="M62" s="225"/>
      <c r="N62" s="225"/>
      <c r="O62" s="225"/>
      <c r="P62" s="225"/>
      <c r="Q62" s="225"/>
      <c r="R62" s="225"/>
      <c r="S62" s="225"/>
      <c r="T62" s="225"/>
      <c r="U62" s="225"/>
      <c r="V62" s="225"/>
      <c r="W62" s="225"/>
      <c r="X62" s="225"/>
      <c r="Y62" s="225"/>
      <c r="Z62" s="225"/>
      <c r="AA62" s="225"/>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c r="BV62" s="225"/>
      <c r="BW62" s="225"/>
      <c r="BX62" s="225"/>
      <c r="BY62" s="225"/>
      <c r="BZ62" s="225"/>
      <c r="CA62" s="225"/>
      <c r="CB62" s="225"/>
      <c r="CC62" s="225"/>
      <c r="CD62" s="225"/>
      <c r="CE62" s="225"/>
      <c r="CF62" s="225"/>
      <c r="CG62" s="225"/>
      <c r="CH62" s="225"/>
      <c r="CI62" s="225"/>
      <c r="CJ62" s="225"/>
      <c r="CK62" s="225"/>
      <c r="CL62" s="225"/>
      <c r="CM62" s="225"/>
      <c r="CN62" s="225"/>
      <c r="CO62" s="225"/>
      <c r="CP62" s="225"/>
      <c r="CQ62" s="225"/>
      <c r="CR62" s="225"/>
      <c r="CS62" s="225"/>
      <c r="CT62" s="225"/>
      <c r="CU62" s="225"/>
      <c r="CV62" s="225"/>
      <c r="CW62" s="225"/>
      <c r="CX62" s="225"/>
      <c r="CY62" s="225"/>
      <c r="CZ62" s="225"/>
      <c r="DA62" s="225"/>
      <c r="DB62" s="225"/>
      <c r="DC62" s="225"/>
      <c r="DD62" s="225"/>
      <c r="DE62" s="225"/>
      <c r="DF62" s="225"/>
      <c r="DG62" s="225"/>
      <c r="DH62" s="225"/>
      <c r="DI62" s="225"/>
      <c r="DJ62" s="225"/>
      <c r="DK62" s="225"/>
      <c r="DL62" s="225"/>
      <c r="DM62" s="225"/>
      <c r="DN62" s="225"/>
      <c r="DO62" s="225"/>
      <c r="DP62" s="225"/>
      <c r="DQ62" s="225"/>
      <c r="DR62" s="225"/>
      <c r="DS62" s="225"/>
      <c r="DT62" s="225"/>
      <c r="DU62" s="225"/>
      <c r="DV62" s="225"/>
      <c r="DW62" s="225"/>
      <c r="DX62" s="225"/>
      <c r="DY62" s="225"/>
      <c r="DZ62" s="225"/>
      <c r="EA62" s="225"/>
      <c r="EB62" s="225"/>
      <c r="EC62" s="225"/>
      <c r="ED62" s="225"/>
      <c r="EE62" s="225"/>
      <c r="EF62" s="225"/>
      <c r="EG62" s="225"/>
      <c r="EH62" s="225"/>
      <c r="EI62" s="225"/>
      <c r="EJ62" s="225"/>
      <c r="EK62" s="225"/>
      <c r="EL62" s="225"/>
      <c r="EM62" s="225"/>
      <c r="EN62" s="225"/>
      <c r="EO62" s="225"/>
      <c r="EP62" s="225"/>
      <c r="EQ62" s="225"/>
      <c r="ER62" s="225"/>
      <c r="ES62" s="225"/>
      <c r="ET62" s="225"/>
      <c r="EU62" s="225"/>
      <c r="EV62" s="225"/>
      <c r="EW62" s="225"/>
      <c r="EX62" s="225"/>
      <c r="EY62" s="225"/>
      <c r="EZ62" s="225"/>
      <c r="FA62" s="225"/>
      <c r="FB62" s="225"/>
      <c r="FC62" s="225"/>
      <c r="FD62" s="225"/>
      <c r="FE62" s="225"/>
      <c r="FF62" s="225"/>
      <c r="FG62" s="225"/>
      <c r="FH62" s="225"/>
      <c r="FI62" s="225"/>
      <c r="FJ62" s="225"/>
      <c r="FK62" s="225"/>
      <c r="FL62" s="225"/>
      <c r="FM62" s="225"/>
      <c r="FN62" s="225"/>
      <c r="FO62" s="225"/>
      <c r="FP62" s="225"/>
      <c r="FQ62" s="225"/>
      <c r="FR62" s="225"/>
      <c r="FS62" s="225"/>
      <c r="FT62" s="225"/>
      <c r="FU62" s="225"/>
      <c r="FV62" s="225"/>
      <c r="FW62" s="225"/>
      <c r="FX62" s="225"/>
      <c r="FY62" s="225"/>
      <c r="FZ62" s="225"/>
      <c r="GA62" s="225"/>
      <c r="GB62" s="225"/>
      <c r="GC62" s="225"/>
      <c r="GD62" s="225"/>
      <c r="GE62" s="225"/>
      <c r="GF62" s="225"/>
      <c r="GG62" s="225"/>
      <c r="GH62" s="225"/>
      <c r="GI62" s="225"/>
      <c r="GJ62" s="225"/>
      <c r="GK62" s="225"/>
      <c r="GL62" s="225"/>
      <c r="GM62" s="225"/>
      <c r="GN62" s="225"/>
      <c r="GO62" s="225"/>
      <c r="GP62" s="225"/>
      <c r="GQ62" s="225"/>
      <c r="GR62" s="225"/>
      <c r="GS62" s="225"/>
      <c r="GT62" s="225"/>
      <c r="GU62" s="225"/>
      <c r="GV62" s="225"/>
      <c r="GW62" s="225"/>
      <c r="GX62" s="225"/>
      <c r="GY62" s="225"/>
      <c r="GZ62" s="225"/>
      <c r="HA62" s="225"/>
      <c r="HB62" s="225"/>
      <c r="HC62" s="225"/>
      <c r="HD62" s="225"/>
      <c r="HE62" s="225"/>
      <c r="HF62" s="225"/>
      <c r="HG62" s="225"/>
      <c r="HH62" s="225"/>
      <c r="HI62" s="225"/>
      <c r="HJ62" s="225"/>
      <c r="HK62" s="225"/>
      <c r="HL62" s="225"/>
      <c r="HM62" s="225"/>
      <c r="HN62" s="225"/>
      <c r="HO62" s="225"/>
      <c r="HP62" s="225"/>
      <c r="HQ62" s="225"/>
      <c r="HR62" s="225"/>
      <c r="HS62" s="225"/>
      <c r="HT62" s="225"/>
      <c r="HU62" s="225"/>
      <c r="HV62" s="225"/>
      <c r="HW62" s="225"/>
      <c r="HX62" s="225"/>
      <c r="HY62" s="225"/>
      <c r="HZ62" s="225"/>
      <c r="IA62" s="225"/>
      <c r="IB62" s="225"/>
      <c r="IC62" s="225"/>
      <c r="ID62" s="225"/>
      <c r="IE62" s="225"/>
      <c r="IF62" s="225"/>
      <c r="IG62" s="225"/>
      <c r="IH62" s="225"/>
      <c r="II62" s="225"/>
      <c r="IJ62" s="225"/>
      <c r="IK62" s="225"/>
      <c r="IL62" s="225"/>
      <c r="IM62" s="225"/>
      <c r="IN62" s="225"/>
      <c r="IO62" s="225"/>
      <c r="IP62" s="225"/>
      <c r="IQ62" s="225"/>
      <c r="IR62" s="225"/>
      <c r="IS62" s="225"/>
      <c r="IT62" s="225"/>
      <c r="IU62" s="225"/>
      <c r="IV62" s="225"/>
      <c r="IW62" s="128"/>
    </row>
    <row r="63" spans="1:257" customFormat="1" ht="12" customHeight="1">
      <c r="A63" s="348" t="s">
        <v>86</v>
      </c>
      <c r="B63" s="712">
        <v>171</v>
      </c>
      <c r="C63" s="445">
        <v>160</v>
      </c>
      <c r="D63" s="446">
        <v>229.41454400000001</v>
      </c>
      <c r="E63" s="712">
        <v>59</v>
      </c>
      <c r="F63" s="445">
        <v>57</v>
      </c>
      <c r="G63" s="446">
        <v>81.427940000000007</v>
      </c>
      <c r="H63" s="712">
        <v>112</v>
      </c>
      <c r="I63" s="445">
        <v>103</v>
      </c>
      <c r="J63" s="445">
        <v>147.986604</v>
      </c>
      <c r="K63" s="227"/>
      <c r="L63" s="225"/>
      <c r="M63" s="225"/>
      <c r="N63" s="225"/>
      <c r="O63" s="225"/>
      <c r="P63" s="225"/>
      <c r="Q63" s="225"/>
      <c r="R63" s="225"/>
      <c r="S63" s="225"/>
      <c r="T63" s="225"/>
      <c r="U63" s="225"/>
      <c r="V63" s="225"/>
      <c r="W63" s="225"/>
      <c r="X63" s="225"/>
      <c r="Y63" s="225"/>
      <c r="Z63" s="225"/>
      <c r="AA63" s="225"/>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5"/>
      <c r="BR63" s="225"/>
      <c r="BS63" s="225"/>
      <c r="BT63" s="225"/>
      <c r="BU63" s="225"/>
      <c r="BV63" s="225"/>
      <c r="BW63" s="225"/>
      <c r="BX63" s="225"/>
      <c r="BY63" s="225"/>
      <c r="BZ63" s="225"/>
      <c r="CA63" s="225"/>
      <c r="CB63" s="225"/>
      <c r="CC63" s="225"/>
      <c r="CD63" s="225"/>
      <c r="CE63" s="225"/>
      <c r="CF63" s="225"/>
      <c r="CG63" s="225"/>
      <c r="CH63" s="225"/>
      <c r="CI63" s="225"/>
      <c r="CJ63" s="225"/>
      <c r="CK63" s="225"/>
      <c r="CL63" s="225"/>
      <c r="CM63" s="225"/>
      <c r="CN63" s="225"/>
      <c r="CO63" s="225"/>
      <c r="CP63" s="225"/>
      <c r="CQ63" s="225"/>
      <c r="CR63" s="225"/>
      <c r="CS63" s="225"/>
      <c r="CT63" s="225"/>
      <c r="CU63" s="225"/>
      <c r="CV63" s="225"/>
      <c r="CW63" s="225"/>
      <c r="CX63" s="225"/>
      <c r="CY63" s="225"/>
      <c r="CZ63" s="225"/>
      <c r="DA63" s="225"/>
      <c r="DB63" s="225"/>
      <c r="DC63" s="225"/>
      <c r="DD63" s="225"/>
      <c r="DE63" s="225"/>
      <c r="DF63" s="225"/>
      <c r="DG63" s="225"/>
      <c r="DH63" s="225"/>
      <c r="DI63" s="225"/>
      <c r="DJ63" s="225"/>
      <c r="DK63" s="225"/>
      <c r="DL63" s="225"/>
      <c r="DM63" s="225"/>
      <c r="DN63" s="225"/>
      <c r="DO63" s="225"/>
      <c r="DP63" s="225"/>
      <c r="DQ63" s="225"/>
      <c r="DR63" s="225"/>
      <c r="DS63" s="225"/>
      <c r="DT63" s="225"/>
      <c r="DU63" s="225"/>
      <c r="DV63" s="225"/>
      <c r="DW63" s="225"/>
      <c r="DX63" s="225"/>
      <c r="DY63" s="225"/>
      <c r="DZ63" s="225"/>
      <c r="EA63" s="225"/>
      <c r="EB63" s="225"/>
      <c r="EC63" s="225"/>
      <c r="ED63" s="225"/>
      <c r="EE63" s="225"/>
      <c r="EF63" s="225"/>
      <c r="EG63" s="225"/>
      <c r="EH63" s="225"/>
      <c r="EI63" s="225"/>
      <c r="EJ63" s="225"/>
      <c r="EK63" s="225"/>
      <c r="EL63" s="225"/>
      <c r="EM63" s="225"/>
      <c r="EN63" s="225"/>
      <c r="EO63" s="225"/>
      <c r="EP63" s="225"/>
      <c r="EQ63" s="225"/>
      <c r="ER63" s="225"/>
      <c r="ES63" s="225"/>
      <c r="ET63" s="225"/>
      <c r="EU63" s="225"/>
      <c r="EV63" s="225"/>
      <c r="EW63" s="225"/>
      <c r="EX63" s="225"/>
      <c r="EY63" s="225"/>
      <c r="EZ63" s="225"/>
      <c r="FA63" s="225"/>
      <c r="FB63" s="225"/>
      <c r="FC63" s="225"/>
      <c r="FD63" s="225"/>
      <c r="FE63" s="225"/>
      <c r="FF63" s="225"/>
      <c r="FG63" s="225"/>
      <c r="FH63" s="225"/>
      <c r="FI63" s="225"/>
      <c r="FJ63" s="225"/>
      <c r="FK63" s="225"/>
      <c r="FL63" s="225"/>
      <c r="FM63" s="225"/>
      <c r="FN63" s="225"/>
      <c r="FO63" s="225"/>
      <c r="FP63" s="225"/>
      <c r="FQ63" s="225"/>
      <c r="FR63" s="225"/>
      <c r="FS63" s="225"/>
      <c r="FT63" s="225"/>
      <c r="FU63" s="225"/>
      <c r="FV63" s="225"/>
      <c r="FW63" s="225"/>
      <c r="FX63" s="225"/>
      <c r="FY63" s="225"/>
      <c r="FZ63" s="225"/>
      <c r="GA63" s="225"/>
      <c r="GB63" s="225"/>
      <c r="GC63" s="225"/>
      <c r="GD63" s="225"/>
      <c r="GE63" s="225"/>
      <c r="GF63" s="225"/>
      <c r="GG63" s="225"/>
      <c r="GH63" s="225"/>
      <c r="GI63" s="225"/>
      <c r="GJ63" s="225"/>
      <c r="GK63" s="225"/>
      <c r="GL63" s="225"/>
      <c r="GM63" s="225"/>
      <c r="GN63" s="225"/>
      <c r="GO63" s="225"/>
      <c r="GP63" s="225"/>
      <c r="GQ63" s="225"/>
      <c r="GR63" s="225"/>
      <c r="GS63" s="225"/>
      <c r="GT63" s="225"/>
      <c r="GU63" s="225"/>
      <c r="GV63" s="225"/>
      <c r="GW63" s="225"/>
      <c r="GX63" s="225"/>
      <c r="GY63" s="225"/>
      <c r="GZ63" s="225"/>
      <c r="HA63" s="225"/>
      <c r="HB63" s="225"/>
      <c r="HC63" s="225"/>
      <c r="HD63" s="225"/>
      <c r="HE63" s="225"/>
      <c r="HF63" s="225"/>
      <c r="HG63" s="225"/>
      <c r="HH63" s="225"/>
      <c r="HI63" s="225"/>
      <c r="HJ63" s="225"/>
      <c r="HK63" s="225"/>
      <c r="HL63" s="225"/>
      <c r="HM63" s="225"/>
      <c r="HN63" s="225"/>
      <c r="HO63" s="225"/>
      <c r="HP63" s="225"/>
      <c r="HQ63" s="225"/>
      <c r="HR63" s="225"/>
      <c r="HS63" s="225"/>
      <c r="HT63" s="225"/>
      <c r="HU63" s="225"/>
      <c r="HV63" s="225"/>
      <c r="HW63" s="225"/>
      <c r="HX63" s="225"/>
      <c r="HY63" s="225"/>
      <c r="HZ63" s="225"/>
      <c r="IA63" s="225"/>
      <c r="IB63" s="225"/>
      <c r="IC63" s="225"/>
      <c r="ID63" s="225"/>
      <c r="IE63" s="225"/>
      <c r="IF63" s="225"/>
      <c r="IG63" s="225"/>
      <c r="IH63" s="225"/>
      <c r="II63" s="225"/>
      <c r="IJ63" s="225"/>
      <c r="IK63" s="225"/>
      <c r="IL63" s="225"/>
      <c r="IM63" s="225"/>
      <c r="IN63" s="225"/>
      <c r="IO63" s="225"/>
      <c r="IP63" s="225"/>
      <c r="IQ63" s="225"/>
      <c r="IR63" s="225"/>
      <c r="IS63" s="225"/>
      <c r="IT63" s="225"/>
      <c r="IU63" s="225"/>
      <c r="IV63" s="225"/>
      <c r="IW63" s="128"/>
    </row>
    <row r="64" spans="1:257" customFormat="1" ht="12" customHeight="1">
      <c r="A64" s="348" t="s">
        <v>87</v>
      </c>
      <c r="B64" s="712">
        <v>187</v>
      </c>
      <c r="C64" s="445">
        <v>231</v>
      </c>
      <c r="D64" s="446">
        <v>185.70171999999999</v>
      </c>
      <c r="E64" s="712">
        <v>81</v>
      </c>
      <c r="F64" s="445">
        <v>87</v>
      </c>
      <c r="G64" s="446">
        <v>73.994662000000005</v>
      </c>
      <c r="H64" s="712">
        <v>106</v>
      </c>
      <c r="I64" s="445">
        <v>144</v>
      </c>
      <c r="J64" s="445">
        <v>111.70705799999999</v>
      </c>
      <c r="K64" s="227"/>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5"/>
      <c r="CA64" s="225"/>
      <c r="CB64" s="225"/>
      <c r="CC64" s="225"/>
      <c r="CD64" s="225"/>
      <c r="CE64" s="225"/>
      <c r="CF64" s="225"/>
      <c r="CG64" s="225"/>
      <c r="CH64" s="225"/>
      <c r="CI64" s="225"/>
      <c r="CJ64" s="225"/>
      <c r="CK64" s="225"/>
      <c r="CL64" s="225"/>
      <c r="CM64" s="225"/>
      <c r="CN64" s="225"/>
      <c r="CO64" s="225"/>
      <c r="CP64" s="225"/>
      <c r="CQ64" s="225"/>
      <c r="CR64" s="225"/>
      <c r="CS64" s="225"/>
      <c r="CT64" s="225"/>
      <c r="CU64" s="225"/>
      <c r="CV64" s="225"/>
      <c r="CW64" s="225"/>
      <c r="CX64" s="225"/>
      <c r="CY64" s="225"/>
      <c r="CZ64" s="225"/>
      <c r="DA64" s="225"/>
      <c r="DB64" s="225"/>
      <c r="DC64" s="225"/>
      <c r="DD64" s="225"/>
      <c r="DE64" s="225"/>
      <c r="DF64" s="225"/>
      <c r="DG64" s="225"/>
      <c r="DH64" s="225"/>
      <c r="DI64" s="225"/>
      <c r="DJ64" s="225"/>
      <c r="DK64" s="225"/>
      <c r="DL64" s="225"/>
      <c r="DM64" s="225"/>
      <c r="DN64" s="225"/>
      <c r="DO64" s="225"/>
      <c r="DP64" s="225"/>
      <c r="DQ64" s="225"/>
      <c r="DR64" s="225"/>
      <c r="DS64" s="225"/>
      <c r="DT64" s="225"/>
      <c r="DU64" s="225"/>
      <c r="DV64" s="225"/>
      <c r="DW64" s="225"/>
      <c r="DX64" s="225"/>
      <c r="DY64" s="225"/>
      <c r="DZ64" s="225"/>
      <c r="EA64" s="225"/>
      <c r="EB64" s="225"/>
      <c r="EC64" s="225"/>
      <c r="ED64" s="225"/>
      <c r="EE64" s="225"/>
      <c r="EF64" s="225"/>
      <c r="EG64" s="225"/>
      <c r="EH64" s="225"/>
      <c r="EI64" s="225"/>
      <c r="EJ64" s="225"/>
      <c r="EK64" s="225"/>
      <c r="EL64" s="225"/>
      <c r="EM64" s="225"/>
      <c r="EN64" s="225"/>
      <c r="EO64" s="225"/>
      <c r="EP64" s="225"/>
      <c r="EQ64" s="225"/>
      <c r="ER64" s="225"/>
      <c r="ES64" s="225"/>
      <c r="ET64" s="225"/>
      <c r="EU64" s="225"/>
      <c r="EV64" s="225"/>
      <c r="EW64" s="225"/>
      <c r="EX64" s="225"/>
      <c r="EY64" s="225"/>
      <c r="EZ64" s="225"/>
      <c r="FA64" s="225"/>
      <c r="FB64" s="225"/>
      <c r="FC64" s="225"/>
      <c r="FD64" s="225"/>
      <c r="FE64" s="225"/>
      <c r="FF64" s="225"/>
      <c r="FG64" s="225"/>
      <c r="FH64" s="225"/>
      <c r="FI64" s="225"/>
      <c r="FJ64" s="225"/>
      <c r="FK64" s="225"/>
      <c r="FL64" s="225"/>
      <c r="FM64" s="225"/>
      <c r="FN64" s="225"/>
      <c r="FO64" s="225"/>
      <c r="FP64" s="225"/>
      <c r="FQ64" s="225"/>
      <c r="FR64" s="225"/>
      <c r="FS64" s="225"/>
      <c r="FT64" s="225"/>
      <c r="FU64" s="225"/>
      <c r="FV64" s="225"/>
      <c r="FW64" s="225"/>
      <c r="FX64" s="225"/>
      <c r="FY64" s="225"/>
      <c r="FZ64" s="225"/>
      <c r="GA64" s="225"/>
      <c r="GB64" s="225"/>
      <c r="GC64" s="225"/>
      <c r="GD64" s="225"/>
      <c r="GE64" s="225"/>
      <c r="GF64" s="225"/>
      <c r="GG64" s="225"/>
      <c r="GH64" s="225"/>
      <c r="GI64" s="225"/>
      <c r="GJ64" s="225"/>
      <c r="GK64" s="225"/>
      <c r="GL64" s="225"/>
      <c r="GM64" s="225"/>
      <c r="GN64" s="225"/>
      <c r="GO64" s="225"/>
      <c r="GP64" s="225"/>
      <c r="GQ64" s="225"/>
      <c r="GR64" s="225"/>
      <c r="GS64" s="225"/>
      <c r="GT64" s="225"/>
      <c r="GU64" s="225"/>
      <c r="GV64" s="225"/>
      <c r="GW64" s="225"/>
      <c r="GX64" s="225"/>
      <c r="GY64" s="225"/>
      <c r="GZ64" s="225"/>
      <c r="HA64" s="225"/>
      <c r="HB64" s="225"/>
      <c r="HC64" s="225"/>
      <c r="HD64" s="225"/>
      <c r="HE64" s="225"/>
      <c r="HF64" s="225"/>
      <c r="HG64" s="225"/>
      <c r="HH64" s="225"/>
      <c r="HI64" s="225"/>
      <c r="HJ64" s="225"/>
      <c r="HK64" s="225"/>
      <c r="HL64" s="225"/>
      <c r="HM64" s="225"/>
      <c r="HN64" s="225"/>
      <c r="HO64" s="225"/>
      <c r="HP64" s="225"/>
      <c r="HQ64" s="225"/>
      <c r="HR64" s="225"/>
      <c r="HS64" s="225"/>
      <c r="HT64" s="225"/>
      <c r="HU64" s="225"/>
      <c r="HV64" s="225"/>
      <c r="HW64" s="225"/>
      <c r="HX64" s="225"/>
      <c r="HY64" s="225"/>
      <c r="HZ64" s="225"/>
      <c r="IA64" s="225"/>
      <c r="IB64" s="225"/>
      <c r="IC64" s="225"/>
      <c r="ID64" s="225"/>
      <c r="IE64" s="225"/>
      <c r="IF64" s="225"/>
      <c r="IG64" s="225"/>
      <c r="IH64" s="225"/>
      <c r="II64" s="225"/>
      <c r="IJ64" s="225"/>
      <c r="IK64" s="225"/>
      <c r="IL64" s="225"/>
      <c r="IM64" s="225"/>
      <c r="IN64" s="225"/>
      <c r="IO64" s="225"/>
      <c r="IP64" s="225"/>
      <c r="IQ64" s="225"/>
      <c r="IR64" s="225"/>
      <c r="IS64" s="225"/>
      <c r="IT64" s="225"/>
      <c r="IU64" s="225"/>
      <c r="IV64" s="225"/>
      <c r="IW64" s="128"/>
    </row>
    <row r="65" spans="1:259" customFormat="1" ht="12" customHeight="1">
      <c r="A65" s="400" t="s">
        <v>88</v>
      </c>
      <c r="B65" s="712">
        <v>32</v>
      </c>
      <c r="C65" s="445">
        <v>68</v>
      </c>
      <c r="D65" s="446">
        <v>71.493198000000007</v>
      </c>
      <c r="E65" s="712">
        <v>23</v>
      </c>
      <c r="F65" s="445">
        <v>49</v>
      </c>
      <c r="G65" s="446">
        <v>45.239711</v>
      </c>
      <c r="H65" s="712">
        <v>9</v>
      </c>
      <c r="I65" s="445">
        <v>19</v>
      </c>
      <c r="J65" s="445">
        <v>26.253487000000007</v>
      </c>
      <c r="K65" s="227"/>
      <c r="L65" s="225"/>
      <c r="M65" s="225"/>
      <c r="N65" s="225"/>
      <c r="O65" s="225"/>
      <c r="P65" s="225"/>
      <c r="Q65" s="225"/>
      <c r="R65" s="225"/>
      <c r="S65" s="225"/>
      <c r="T65" s="225"/>
      <c r="U65" s="225"/>
      <c r="V65" s="225"/>
      <c r="W65" s="225"/>
      <c r="X65" s="225"/>
      <c r="Y65" s="225"/>
      <c r="Z65" s="225"/>
      <c r="AA65" s="225"/>
      <c r="AB65" s="225"/>
      <c r="AC65" s="225"/>
      <c r="AD65" s="225"/>
      <c r="AE65" s="225"/>
      <c r="AF65" s="225"/>
      <c r="AG65" s="225"/>
      <c r="AH65" s="225"/>
      <c r="AI65" s="225"/>
      <c r="AJ65" s="225"/>
      <c r="AK65" s="225"/>
      <c r="AL65" s="225"/>
      <c r="AM65" s="225"/>
      <c r="AN65" s="225"/>
      <c r="AO65" s="225"/>
      <c r="AP65" s="225"/>
      <c r="AQ65" s="225"/>
      <c r="AR65" s="225"/>
      <c r="AS65" s="225"/>
      <c r="AT65" s="225"/>
      <c r="AU65" s="225"/>
      <c r="AV65" s="225"/>
      <c r="AW65" s="225"/>
      <c r="AX65" s="225"/>
      <c r="AY65" s="225"/>
      <c r="AZ65" s="225"/>
      <c r="BA65" s="225"/>
      <c r="BB65" s="225"/>
      <c r="BC65" s="225"/>
      <c r="BD65" s="225"/>
      <c r="BE65" s="225"/>
      <c r="BF65" s="225"/>
      <c r="BG65" s="225"/>
      <c r="BH65" s="225"/>
      <c r="BI65" s="225"/>
      <c r="BJ65" s="225"/>
      <c r="BK65" s="225"/>
      <c r="BL65" s="225"/>
      <c r="BM65" s="225"/>
      <c r="BN65" s="225"/>
      <c r="BO65" s="225"/>
      <c r="BP65" s="225"/>
      <c r="BQ65" s="225"/>
      <c r="BR65" s="225"/>
      <c r="BS65" s="225"/>
      <c r="BT65" s="225"/>
      <c r="BU65" s="225"/>
      <c r="BV65" s="225"/>
      <c r="BW65" s="225"/>
      <c r="BX65" s="225"/>
      <c r="BY65" s="225"/>
      <c r="BZ65" s="225"/>
      <c r="CA65" s="225"/>
      <c r="CB65" s="225"/>
      <c r="CC65" s="225"/>
      <c r="CD65" s="225"/>
      <c r="CE65" s="225"/>
      <c r="CF65" s="225"/>
      <c r="CG65" s="225"/>
      <c r="CH65" s="225"/>
      <c r="CI65" s="225"/>
      <c r="CJ65" s="225"/>
      <c r="CK65" s="225"/>
      <c r="CL65" s="225"/>
      <c r="CM65" s="225"/>
      <c r="CN65" s="225"/>
      <c r="CO65" s="225"/>
      <c r="CP65" s="225"/>
      <c r="CQ65" s="225"/>
      <c r="CR65" s="225"/>
      <c r="CS65" s="225"/>
      <c r="CT65" s="225"/>
      <c r="CU65" s="225"/>
      <c r="CV65" s="225"/>
      <c r="CW65" s="225"/>
      <c r="CX65" s="225"/>
      <c r="CY65" s="225"/>
      <c r="CZ65" s="225"/>
      <c r="DA65" s="225"/>
      <c r="DB65" s="225"/>
      <c r="DC65" s="225"/>
      <c r="DD65" s="225"/>
      <c r="DE65" s="225"/>
      <c r="DF65" s="225"/>
      <c r="DG65" s="225"/>
      <c r="DH65" s="225"/>
      <c r="DI65" s="225"/>
      <c r="DJ65" s="225"/>
      <c r="DK65" s="225"/>
      <c r="DL65" s="225"/>
      <c r="DM65" s="225"/>
      <c r="DN65" s="225"/>
      <c r="DO65" s="225"/>
      <c r="DP65" s="225"/>
      <c r="DQ65" s="225"/>
      <c r="DR65" s="225"/>
      <c r="DS65" s="225"/>
      <c r="DT65" s="225"/>
      <c r="DU65" s="225"/>
      <c r="DV65" s="225"/>
      <c r="DW65" s="225"/>
      <c r="DX65" s="225"/>
      <c r="DY65" s="225"/>
      <c r="DZ65" s="225"/>
      <c r="EA65" s="225"/>
      <c r="EB65" s="225"/>
      <c r="EC65" s="225"/>
      <c r="ED65" s="225"/>
      <c r="EE65" s="225"/>
      <c r="EF65" s="225"/>
      <c r="EG65" s="225"/>
      <c r="EH65" s="225"/>
      <c r="EI65" s="225"/>
      <c r="EJ65" s="225"/>
      <c r="EK65" s="225"/>
      <c r="EL65" s="225"/>
      <c r="EM65" s="225"/>
      <c r="EN65" s="225"/>
      <c r="EO65" s="225"/>
      <c r="EP65" s="225"/>
      <c r="EQ65" s="225"/>
      <c r="ER65" s="225"/>
      <c r="ES65" s="225"/>
      <c r="ET65" s="225"/>
      <c r="EU65" s="225"/>
      <c r="EV65" s="225"/>
      <c r="EW65" s="225"/>
      <c r="EX65" s="225"/>
      <c r="EY65" s="225"/>
      <c r="EZ65" s="225"/>
      <c r="FA65" s="225"/>
      <c r="FB65" s="225"/>
      <c r="FC65" s="225"/>
      <c r="FD65" s="225"/>
      <c r="FE65" s="225"/>
      <c r="FF65" s="225"/>
      <c r="FG65" s="225"/>
      <c r="FH65" s="225"/>
      <c r="FI65" s="225"/>
      <c r="FJ65" s="225"/>
      <c r="FK65" s="225"/>
      <c r="FL65" s="225"/>
      <c r="FM65" s="225"/>
      <c r="FN65" s="225"/>
      <c r="FO65" s="225"/>
      <c r="FP65" s="225"/>
      <c r="FQ65" s="225"/>
      <c r="FR65" s="225"/>
      <c r="FS65" s="225"/>
      <c r="FT65" s="225"/>
      <c r="FU65" s="225"/>
      <c r="FV65" s="225"/>
      <c r="FW65" s="225"/>
      <c r="FX65" s="225"/>
      <c r="FY65" s="225"/>
      <c r="FZ65" s="225"/>
      <c r="GA65" s="225"/>
      <c r="GB65" s="225"/>
      <c r="GC65" s="225"/>
      <c r="GD65" s="225"/>
      <c r="GE65" s="225"/>
      <c r="GF65" s="225"/>
      <c r="GG65" s="225"/>
      <c r="GH65" s="225"/>
      <c r="GI65" s="225"/>
      <c r="GJ65" s="225"/>
      <c r="GK65" s="225"/>
      <c r="GL65" s="225"/>
      <c r="GM65" s="225"/>
      <c r="GN65" s="225"/>
      <c r="GO65" s="225"/>
      <c r="GP65" s="225"/>
      <c r="GQ65" s="225"/>
      <c r="GR65" s="225"/>
      <c r="GS65" s="225"/>
      <c r="GT65" s="225"/>
      <c r="GU65" s="225"/>
      <c r="GV65" s="225"/>
      <c r="GW65" s="225"/>
      <c r="GX65" s="225"/>
      <c r="GY65" s="225"/>
      <c r="GZ65" s="225"/>
      <c r="HA65" s="225"/>
      <c r="HB65" s="225"/>
      <c r="HC65" s="225"/>
      <c r="HD65" s="225"/>
      <c r="HE65" s="225"/>
      <c r="HF65" s="225"/>
      <c r="HG65" s="225"/>
      <c r="HH65" s="225"/>
      <c r="HI65" s="225"/>
      <c r="HJ65" s="225"/>
      <c r="HK65" s="225"/>
      <c r="HL65" s="225"/>
      <c r="HM65" s="225"/>
      <c r="HN65" s="225"/>
      <c r="HO65" s="225"/>
      <c r="HP65" s="225"/>
      <c r="HQ65" s="225"/>
      <c r="HR65" s="225"/>
      <c r="HS65" s="225"/>
      <c r="HT65" s="225"/>
      <c r="HU65" s="225"/>
      <c r="HV65" s="225"/>
      <c r="HW65" s="225"/>
      <c r="HX65" s="225"/>
      <c r="HY65" s="225"/>
      <c r="HZ65" s="225"/>
      <c r="IA65" s="225"/>
      <c r="IB65" s="225"/>
      <c r="IC65" s="225"/>
      <c r="ID65" s="225"/>
      <c r="IE65" s="225"/>
      <c r="IF65" s="225"/>
      <c r="IG65" s="225"/>
      <c r="IH65" s="225"/>
      <c r="II65" s="225"/>
      <c r="IJ65" s="225"/>
      <c r="IK65" s="225"/>
      <c r="IL65" s="225"/>
      <c r="IM65" s="225"/>
      <c r="IN65" s="225"/>
      <c r="IO65" s="225"/>
      <c r="IP65" s="225"/>
      <c r="IQ65" s="225"/>
      <c r="IR65" s="225"/>
      <c r="IS65" s="225"/>
      <c r="IT65" s="225"/>
      <c r="IU65" s="225"/>
      <c r="IV65" s="225"/>
      <c r="IW65" s="128"/>
    </row>
    <row r="66" spans="1:259" customFormat="1" ht="12" customHeight="1">
      <c r="A66" s="447" t="s">
        <v>131</v>
      </c>
      <c r="B66" s="713">
        <v>21006</v>
      </c>
      <c r="C66" s="448">
        <v>23733</v>
      </c>
      <c r="D66" s="448">
        <v>24360.132155999996</v>
      </c>
      <c r="E66" s="713">
        <v>9990</v>
      </c>
      <c r="F66" s="448">
        <v>9790</v>
      </c>
      <c r="G66" s="448">
        <v>9689.1834479999998</v>
      </c>
      <c r="H66" s="713">
        <v>11016</v>
      </c>
      <c r="I66" s="448">
        <v>13943</v>
      </c>
      <c r="J66" s="448">
        <v>14670.948705999999</v>
      </c>
      <c r="K66" s="227"/>
      <c r="L66" s="225"/>
      <c r="M66" s="225"/>
      <c r="N66" s="225"/>
      <c r="O66" s="225"/>
      <c r="P66" s="225"/>
      <c r="Q66" s="225"/>
      <c r="R66" s="225"/>
      <c r="S66" s="225"/>
      <c r="T66" s="225"/>
      <c r="U66" s="225"/>
      <c r="V66" s="225"/>
      <c r="W66" s="225"/>
      <c r="X66" s="225"/>
      <c r="Y66" s="225"/>
      <c r="Z66" s="225"/>
      <c r="AA66" s="225"/>
      <c r="AB66" s="225"/>
      <c r="AC66" s="225"/>
      <c r="AD66" s="225"/>
      <c r="AE66" s="225"/>
      <c r="AF66" s="225"/>
      <c r="AG66" s="225"/>
      <c r="AH66" s="225"/>
      <c r="AI66" s="225"/>
      <c r="AJ66" s="225"/>
      <c r="AK66" s="225"/>
      <c r="AL66" s="225"/>
      <c r="AM66" s="225"/>
      <c r="AN66" s="225"/>
      <c r="AO66" s="225"/>
      <c r="AP66" s="225"/>
      <c r="AQ66" s="225"/>
      <c r="AR66" s="225"/>
      <c r="AS66" s="225"/>
      <c r="AT66" s="225"/>
      <c r="AU66" s="225"/>
      <c r="AV66" s="225"/>
      <c r="AW66" s="225"/>
      <c r="AX66" s="225"/>
      <c r="AY66" s="225"/>
      <c r="AZ66" s="225"/>
      <c r="BA66" s="225"/>
      <c r="BB66" s="225"/>
      <c r="BC66" s="225"/>
      <c r="BD66" s="225"/>
      <c r="BE66" s="225"/>
      <c r="BF66" s="225"/>
      <c r="BG66" s="225"/>
      <c r="BH66" s="225"/>
      <c r="BI66" s="225"/>
      <c r="BJ66" s="225"/>
      <c r="BK66" s="225"/>
      <c r="BL66" s="225"/>
      <c r="BM66" s="225"/>
      <c r="BN66" s="225"/>
      <c r="BO66" s="225"/>
      <c r="BP66" s="225"/>
      <c r="BQ66" s="225"/>
      <c r="BR66" s="225"/>
      <c r="BS66" s="225"/>
      <c r="BT66" s="225"/>
      <c r="BU66" s="225"/>
      <c r="BV66" s="225"/>
      <c r="BW66" s="225"/>
      <c r="BX66" s="225"/>
      <c r="BY66" s="225"/>
      <c r="BZ66" s="225"/>
      <c r="CA66" s="225"/>
      <c r="CB66" s="225"/>
      <c r="CC66" s="225"/>
      <c r="CD66" s="225"/>
      <c r="CE66" s="225"/>
      <c r="CF66" s="225"/>
      <c r="CG66" s="225"/>
      <c r="CH66" s="225"/>
      <c r="CI66" s="225"/>
      <c r="CJ66" s="225"/>
      <c r="CK66" s="225"/>
      <c r="CL66" s="225"/>
      <c r="CM66" s="225"/>
      <c r="CN66" s="225"/>
      <c r="CO66" s="225"/>
      <c r="CP66" s="225"/>
      <c r="CQ66" s="225"/>
      <c r="CR66" s="225"/>
      <c r="CS66" s="225"/>
      <c r="CT66" s="225"/>
      <c r="CU66" s="225"/>
      <c r="CV66" s="225"/>
      <c r="CW66" s="225"/>
      <c r="CX66" s="225"/>
      <c r="CY66" s="225"/>
      <c r="CZ66" s="225"/>
      <c r="DA66" s="225"/>
      <c r="DB66" s="225"/>
      <c r="DC66" s="225"/>
      <c r="DD66" s="225"/>
      <c r="DE66" s="225"/>
      <c r="DF66" s="225"/>
      <c r="DG66" s="225"/>
      <c r="DH66" s="225"/>
      <c r="DI66" s="225"/>
      <c r="DJ66" s="225"/>
      <c r="DK66" s="225"/>
      <c r="DL66" s="225"/>
      <c r="DM66" s="225"/>
      <c r="DN66" s="225"/>
      <c r="DO66" s="225"/>
      <c r="DP66" s="225"/>
      <c r="DQ66" s="225"/>
      <c r="DR66" s="225"/>
      <c r="DS66" s="225"/>
      <c r="DT66" s="225"/>
      <c r="DU66" s="225"/>
      <c r="DV66" s="225"/>
      <c r="DW66" s="225"/>
      <c r="DX66" s="225"/>
      <c r="DY66" s="225"/>
      <c r="DZ66" s="225"/>
      <c r="EA66" s="225"/>
      <c r="EB66" s="225"/>
      <c r="EC66" s="225"/>
      <c r="ED66" s="225"/>
      <c r="EE66" s="225"/>
      <c r="EF66" s="225"/>
      <c r="EG66" s="225"/>
      <c r="EH66" s="225"/>
      <c r="EI66" s="225"/>
      <c r="EJ66" s="225"/>
      <c r="EK66" s="225"/>
      <c r="EL66" s="225"/>
      <c r="EM66" s="225"/>
      <c r="EN66" s="225"/>
      <c r="EO66" s="225"/>
      <c r="EP66" s="225"/>
      <c r="EQ66" s="225"/>
      <c r="ER66" s="225"/>
      <c r="ES66" s="225"/>
      <c r="ET66" s="225"/>
      <c r="EU66" s="225"/>
      <c r="EV66" s="225"/>
      <c r="EW66" s="225"/>
      <c r="EX66" s="225"/>
      <c r="EY66" s="225"/>
      <c r="EZ66" s="225"/>
      <c r="FA66" s="225"/>
      <c r="FB66" s="225"/>
      <c r="FC66" s="225"/>
      <c r="FD66" s="225"/>
      <c r="FE66" s="225"/>
      <c r="FF66" s="225"/>
      <c r="FG66" s="225"/>
      <c r="FH66" s="225"/>
      <c r="FI66" s="225"/>
      <c r="FJ66" s="225"/>
      <c r="FK66" s="225"/>
      <c r="FL66" s="225"/>
      <c r="FM66" s="225"/>
      <c r="FN66" s="225"/>
      <c r="FO66" s="225"/>
      <c r="FP66" s="225"/>
      <c r="FQ66" s="225"/>
      <c r="FR66" s="225"/>
      <c r="FS66" s="225"/>
      <c r="FT66" s="225"/>
      <c r="FU66" s="225"/>
      <c r="FV66" s="225"/>
      <c r="FW66" s="225"/>
      <c r="FX66" s="225"/>
      <c r="FY66" s="225"/>
      <c r="FZ66" s="225"/>
      <c r="GA66" s="225"/>
      <c r="GB66" s="225"/>
      <c r="GC66" s="225"/>
      <c r="GD66" s="225"/>
      <c r="GE66" s="225"/>
      <c r="GF66" s="225"/>
      <c r="GG66" s="225"/>
      <c r="GH66" s="225"/>
      <c r="GI66" s="225"/>
      <c r="GJ66" s="225"/>
      <c r="GK66" s="225"/>
      <c r="GL66" s="225"/>
      <c r="GM66" s="225"/>
      <c r="GN66" s="225"/>
      <c r="GO66" s="225"/>
      <c r="GP66" s="225"/>
      <c r="GQ66" s="225"/>
      <c r="GR66" s="225"/>
      <c r="GS66" s="225"/>
      <c r="GT66" s="225"/>
      <c r="GU66" s="225"/>
      <c r="GV66" s="225"/>
      <c r="GW66" s="225"/>
      <c r="GX66" s="225"/>
      <c r="GY66" s="225"/>
      <c r="GZ66" s="225"/>
      <c r="HA66" s="225"/>
      <c r="HB66" s="225"/>
      <c r="HC66" s="225"/>
      <c r="HD66" s="225"/>
      <c r="HE66" s="225"/>
      <c r="HF66" s="225"/>
      <c r="HG66" s="225"/>
      <c r="HH66" s="225"/>
      <c r="HI66" s="225"/>
      <c r="HJ66" s="225"/>
      <c r="HK66" s="225"/>
      <c r="HL66" s="225"/>
      <c r="HM66" s="225"/>
      <c r="HN66" s="225"/>
      <c r="HO66" s="225"/>
      <c r="HP66" s="225"/>
      <c r="HQ66" s="225"/>
      <c r="HR66" s="225"/>
      <c r="HS66" s="225"/>
      <c r="HT66" s="225"/>
      <c r="HU66" s="225"/>
      <c r="HV66" s="225"/>
      <c r="HW66" s="225"/>
      <c r="HX66" s="225"/>
      <c r="HY66" s="225"/>
      <c r="HZ66" s="225"/>
      <c r="IA66" s="225"/>
      <c r="IB66" s="225"/>
      <c r="IC66" s="225"/>
      <c r="ID66" s="225"/>
      <c r="IE66" s="225"/>
      <c r="IF66" s="225"/>
      <c r="IG66" s="225"/>
      <c r="IH66" s="225"/>
      <c r="II66" s="225"/>
      <c r="IJ66" s="225"/>
      <c r="IK66" s="225"/>
      <c r="IL66" s="225"/>
      <c r="IM66" s="225"/>
      <c r="IN66" s="225"/>
      <c r="IO66" s="225"/>
      <c r="IP66" s="225"/>
      <c r="IQ66" s="225"/>
      <c r="IR66" s="225"/>
      <c r="IS66" s="225"/>
      <c r="IT66" s="225"/>
      <c r="IU66" s="225"/>
      <c r="IV66" s="225"/>
      <c r="IW66" s="128"/>
    </row>
    <row r="67" spans="1:259" customFormat="1" ht="12" customHeight="1">
      <c r="A67" s="449" t="s">
        <v>1442</v>
      </c>
      <c r="B67" s="712">
        <v>0</v>
      </c>
      <c r="C67" s="445">
        <v>0</v>
      </c>
      <c r="D67" s="446">
        <v>4.601</v>
      </c>
      <c r="E67" s="712">
        <v>0</v>
      </c>
      <c r="F67" s="445">
        <v>0</v>
      </c>
      <c r="G67" s="446">
        <v>0.97964200000000001</v>
      </c>
      <c r="H67" s="712">
        <v>0</v>
      </c>
      <c r="I67" s="445">
        <v>0</v>
      </c>
      <c r="J67" s="445">
        <v>3.6213579999999999</v>
      </c>
      <c r="K67" s="227"/>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5"/>
      <c r="AK67" s="225"/>
      <c r="AL67" s="225"/>
      <c r="AM67" s="225"/>
      <c r="AN67" s="225"/>
      <c r="AO67" s="225"/>
      <c r="AP67" s="225"/>
      <c r="AQ67" s="225"/>
      <c r="AR67" s="225"/>
      <c r="AS67" s="225"/>
      <c r="AT67" s="225"/>
      <c r="AU67" s="225"/>
      <c r="AV67" s="225"/>
      <c r="AW67" s="225"/>
      <c r="AX67" s="225"/>
      <c r="AY67" s="225"/>
      <c r="AZ67" s="225"/>
      <c r="BA67" s="225"/>
      <c r="BB67" s="225"/>
      <c r="BC67" s="225"/>
      <c r="BD67" s="225"/>
      <c r="BE67" s="225"/>
      <c r="BF67" s="225"/>
      <c r="BG67" s="225"/>
      <c r="BH67" s="225"/>
      <c r="BI67" s="225"/>
      <c r="BJ67" s="225"/>
      <c r="BK67" s="225"/>
      <c r="BL67" s="225"/>
      <c r="BM67" s="225"/>
      <c r="BN67" s="225"/>
      <c r="BO67" s="225"/>
      <c r="BP67" s="225"/>
      <c r="BQ67" s="225"/>
      <c r="BR67" s="225"/>
      <c r="BS67" s="225"/>
      <c r="BT67" s="225"/>
      <c r="BU67" s="225"/>
      <c r="BV67" s="225"/>
      <c r="BW67" s="225"/>
      <c r="BX67" s="225"/>
      <c r="BY67" s="225"/>
      <c r="BZ67" s="225"/>
      <c r="CA67" s="225"/>
      <c r="CB67" s="225"/>
      <c r="CC67" s="225"/>
      <c r="CD67" s="225"/>
      <c r="CE67" s="225"/>
      <c r="CF67" s="225"/>
      <c r="CG67" s="225"/>
      <c r="CH67" s="225"/>
      <c r="CI67" s="225"/>
      <c r="CJ67" s="225"/>
      <c r="CK67" s="225"/>
      <c r="CL67" s="225"/>
      <c r="CM67" s="225"/>
      <c r="CN67" s="225"/>
      <c r="CO67" s="225"/>
      <c r="CP67" s="225"/>
      <c r="CQ67" s="225"/>
      <c r="CR67" s="225"/>
      <c r="CS67" s="225"/>
      <c r="CT67" s="225"/>
      <c r="CU67" s="225"/>
      <c r="CV67" s="225"/>
      <c r="CW67" s="225"/>
      <c r="CX67" s="225"/>
      <c r="CY67" s="225"/>
      <c r="CZ67" s="225"/>
      <c r="DA67" s="225"/>
      <c r="DB67" s="225"/>
      <c r="DC67" s="225"/>
      <c r="DD67" s="225"/>
      <c r="DE67" s="225"/>
      <c r="DF67" s="225"/>
      <c r="DG67" s="225"/>
      <c r="DH67" s="225"/>
      <c r="DI67" s="225"/>
      <c r="DJ67" s="225"/>
      <c r="DK67" s="225"/>
      <c r="DL67" s="225"/>
      <c r="DM67" s="225"/>
      <c r="DN67" s="225"/>
      <c r="DO67" s="225"/>
      <c r="DP67" s="225"/>
      <c r="DQ67" s="225"/>
      <c r="DR67" s="225"/>
      <c r="DS67" s="225"/>
      <c r="DT67" s="225"/>
      <c r="DU67" s="225"/>
      <c r="DV67" s="225"/>
      <c r="DW67" s="225"/>
      <c r="DX67" s="225"/>
      <c r="DY67" s="225"/>
      <c r="DZ67" s="225"/>
      <c r="EA67" s="225"/>
      <c r="EB67" s="225"/>
      <c r="EC67" s="225"/>
      <c r="ED67" s="225"/>
      <c r="EE67" s="225"/>
      <c r="EF67" s="225"/>
      <c r="EG67" s="225"/>
      <c r="EH67" s="225"/>
      <c r="EI67" s="225"/>
      <c r="EJ67" s="225"/>
      <c r="EK67" s="225"/>
      <c r="EL67" s="225"/>
      <c r="EM67" s="225"/>
      <c r="EN67" s="225"/>
      <c r="EO67" s="225"/>
      <c r="EP67" s="225"/>
      <c r="EQ67" s="225"/>
      <c r="ER67" s="225"/>
      <c r="ES67" s="225"/>
      <c r="ET67" s="225"/>
      <c r="EU67" s="225"/>
      <c r="EV67" s="225"/>
      <c r="EW67" s="225"/>
      <c r="EX67" s="225"/>
      <c r="EY67" s="225"/>
      <c r="EZ67" s="225"/>
      <c r="FA67" s="225"/>
      <c r="FB67" s="225"/>
      <c r="FC67" s="225"/>
      <c r="FD67" s="225"/>
      <c r="FE67" s="225"/>
      <c r="FF67" s="225"/>
      <c r="FG67" s="225"/>
      <c r="FH67" s="225"/>
      <c r="FI67" s="225"/>
      <c r="FJ67" s="225"/>
      <c r="FK67" s="225"/>
      <c r="FL67" s="225"/>
      <c r="FM67" s="225"/>
      <c r="FN67" s="225"/>
      <c r="FO67" s="225"/>
      <c r="FP67" s="225"/>
      <c r="FQ67" s="225"/>
      <c r="FR67" s="225"/>
      <c r="FS67" s="225"/>
      <c r="FT67" s="225"/>
      <c r="FU67" s="225"/>
      <c r="FV67" s="225"/>
      <c r="FW67" s="225"/>
      <c r="FX67" s="225"/>
      <c r="FY67" s="225"/>
      <c r="FZ67" s="225"/>
      <c r="GA67" s="225"/>
      <c r="GB67" s="225"/>
      <c r="GC67" s="225"/>
      <c r="GD67" s="225"/>
      <c r="GE67" s="225"/>
      <c r="GF67" s="225"/>
      <c r="GG67" s="225"/>
      <c r="GH67" s="225"/>
      <c r="GI67" s="225"/>
      <c r="GJ67" s="225"/>
      <c r="GK67" s="225"/>
      <c r="GL67" s="225"/>
      <c r="GM67" s="225"/>
      <c r="GN67" s="225"/>
      <c r="GO67" s="225"/>
      <c r="GP67" s="225"/>
      <c r="GQ67" s="225"/>
      <c r="GR67" s="225"/>
      <c r="GS67" s="225"/>
      <c r="GT67" s="225"/>
      <c r="GU67" s="225"/>
      <c r="GV67" s="225"/>
      <c r="GW67" s="225"/>
      <c r="GX67" s="225"/>
      <c r="GY67" s="225"/>
      <c r="GZ67" s="225"/>
      <c r="HA67" s="225"/>
      <c r="HB67" s="225"/>
      <c r="HC67" s="225"/>
      <c r="HD67" s="225"/>
      <c r="HE67" s="225"/>
      <c r="HF67" s="225"/>
      <c r="HG67" s="225"/>
      <c r="HH67" s="225"/>
      <c r="HI67" s="225"/>
      <c r="HJ67" s="225"/>
      <c r="HK67" s="225"/>
      <c r="HL67" s="225"/>
      <c r="HM67" s="225"/>
      <c r="HN67" s="225"/>
      <c r="HO67" s="225"/>
      <c r="HP67" s="225"/>
      <c r="HQ67" s="225"/>
      <c r="HR67" s="225"/>
      <c r="HS67" s="225"/>
      <c r="HT67" s="225"/>
      <c r="HU67" s="225"/>
      <c r="HV67" s="225"/>
      <c r="HW67" s="225"/>
      <c r="HX67" s="225"/>
      <c r="HY67" s="225"/>
      <c r="HZ67" s="225"/>
      <c r="IA67" s="225"/>
      <c r="IB67" s="225"/>
      <c r="IC67" s="225"/>
      <c r="ID67" s="225"/>
      <c r="IE67" s="225"/>
      <c r="IF67" s="225"/>
      <c r="IG67" s="225"/>
      <c r="IH67" s="225"/>
      <c r="II67" s="225"/>
      <c r="IJ67" s="225"/>
      <c r="IK67" s="225"/>
      <c r="IL67" s="225"/>
      <c r="IM67" s="225"/>
      <c r="IN67" s="225"/>
      <c r="IO67" s="225"/>
      <c r="IP67" s="225"/>
      <c r="IQ67" s="225"/>
      <c r="IR67" s="225"/>
      <c r="IS67" s="225"/>
      <c r="IT67" s="225"/>
      <c r="IU67" s="225"/>
      <c r="IV67" s="225"/>
      <c r="IW67" s="128"/>
    </row>
    <row r="68" spans="1:259" customFormat="1" ht="12" customHeight="1">
      <c r="A68" s="447" t="s">
        <v>279</v>
      </c>
      <c r="B68" s="713">
        <v>21006</v>
      </c>
      <c r="C68" s="448">
        <v>23733</v>
      </c>
      <c r="D68" s="550">
        <v>24364.653158000001</v>
      </c>
      <c r="E68" s="713">
        <v>9990</v>
      </c>
      <c r="F68" s="448">
        <v>9790</v>
      </c>
      <c r="G68" s="550">
        <v>9690.16309</v>
      </c>
      <c r="H68" s="713">
        <v>11016</v>
      </c>
      <c r="I68" s="448">
        <v>13943</v>
      </c>
      <c r="J68" s="448">
        <v>14674.570064</v>
      </c>
      <c r="K68" s="227"/>
      <c r="L68" s="225"/>
      <c r="M68" s="225"/>
      <c r="N68" s="225"/>
      <c r="O68" s="225"/>
      <c r="P68" s="225"/>
      <c r="Q68" s="225"/>
      <c r="R68" s="225"/>
      <c r="S68" s="225"/>
      <c r="T68" s="225"/>
      <c r="U68" s="225"/>
      <c r="V68" s="225"/>
      <c r="W68" s="225"/>
      <c r="X68" s="225"/>
      <c r="Y68" s="225"/>
      <c r="Z68" s="225"/>
      <c r="AA68" s="225"/>
      <c r="AB68" s="225"/>
      <c r="AC68" s="225"/>
      <c r="AD68" s="225"/>
      <c r="AE68" s="225"/>
      <c r="AF68" s="225"/>
      <c r="AG68" s="225"/>
      <c r="AH68" s="225"/>
      <c r="AI68" s="225"/>
      <c r="AJ68" s="225"/>
      <c r="AK68" s="225"/>
      <c r="AL68" s="225"/>
      <c r="AM68" s="225"/>
      <c r="AN68" s="225"/>
      <c r="AO68" s="225"/>
      <c r="AP68" s="225"/>
      <c r="AQ68" s="225"/>
      <c r="AR68" s="225"/>
      <c r="AS68" s="225"/>
      <c r="AT68" s="225"/>
      <c r="AU68" s="225"/>
      <c r="AV68" s="225"/>
      <c r="AW68" s="225"/>
      <c r="AX68" s="225"/>
      <c r="AY68" s="225"/>
      <c r="AZ68" s="225"/>
      <c r="BA68" s="225"/>
      <c r="BB68" s="225"/>
      <c r="BC68" s="225"/>
      <c r="BD68" s="225"/>
      <c r="BE68" s="225"/>
      <c r="BF68" s="225"/>
      <c r="BG68" s="225"/>
      <c r="BH68" s="225"/>
      <c r="BI68" s="225"/>
      <c r="BJ68" s="225"/>
      <c r="BK68" s="225"/>
      <c r="BL68" s="225"/>
      <c r="BM68" s="225"/>
      <c r="BN68" s="225"/>
      <c r="BO68" s="225"/>
      <c r="BP68" s="225"/>
      <c r="BQ68" s="225"/>
      <c r="BR68" s="225"/>
      <c r="BS68" s="225"/>
      <c r="BT68" s="225"/>
      <c r="BU68" s="225"/>
      <c r="BV68" s="225"/>
      <c r="BW68" s="225"/>
      <c r="BX68" s="225"/>
      <c r="BY68" s="225"/>
      <c r="BZ68" s="225"/>
      <c r="CA68" s="225"/>
      <c r="CB68" s="225"/>
      <c r="CC68" s="225"/>
      <c r="CD68" s="225"/>
      <c r="CE68" s="225"/>
      <c r="CF68" s="225"/>
      <c r="CG68" s="225"/>
      <c r="CH68" s="225"/>
      <c r="CI68" s="225"/>
      <c r="CJ68" s="225"/>
      <c r="CK68" s="225"/>
      <c r="CL68" s="225"/>
      <c r="CM68" s="225"/>
      <c r="CN68" s="225"/>
      <c r="CO68" s="225"/>
      <c r="CP68" s="225"/>
      <c r="CQ68" s="225"/>
      <c r="CR68" s="225"/>
      <c r="CS68" s="225"/>
      <c r="CT68" s="225"/>
      <c r="CU68" s="225"/>
      <c r="CV68" s="225"/>
      <c r="CW68" s="225"/>
      <c r="CX68" s="225"/>
      <c r="CY68" s="225"/>
      <c r="CZ68" s="225"/>
      <c r="DA68" s="225"/>
      <c r="DB68" s="225"/>
      <c r="DC68" s="225"/>
      <c r="DD68" s="225"/>
      <c r="DE68" s="225"/>
      <c r="DF68" s="225"/>
      <c r="DG68" s="225"/>
      <c r="DH68" s="225"/>
      <c r="DI68" s="225"/>
      <c r="DJ68" s="225"/>
      <c r="DK68" s="225"/>
      <c r="DL68" s="225"/>
      <c r="DM68" s="225"/>
      <c r="DN68" s="225"/>
      <c r="DO68" s="225"/>
      <c r="DP68" s="225"/>
      <c r="DQ68" s="225"/>
      <c r="DR68" s="225"/>
      <c r="DS68" s="225"/>
      <c r="DT68" s="225"/>
      <c r="DU68" s="225"/>
      <c r="DV68" s="225"/>
      <c r="DW68" s="225"/>
      <c r="DX68" s="225"/>
      <c r="DY68" s="225"/>
      <c r="DZ68" s="225"/>
      <c r="EA68" s="225"/>
      <c r="EB68" s="225"/>
      <c r="EC68" s="225"/>
      <c r="ED68" s="225"/>
      <c r="EE68" s="225"/>
      <c r="EF68" s="225"/>
      <c r="EG68" s="225"/>
      <c r="EH68" s="225"/>
      <c r="EI68" s="225"/>
      <c r="EJ68" s="225"/>
      <c r="EK68" s="225"/>
      <c r="EL68" s="225"/>
      <c r="EM68" s="225"/>
      <c r="EN68" s="225"/>
      <c r="EO68" s="225"/>
      <c r="EP68" s="225"/>
      <c r="EQ68" s="225"/>
      <c r="ER68" s="225"/>
      <c r="ES68" s="225"/>
      <c r="ET68" s="225"/>
      <c r="EU68" s="225"/>
      <c r="EV68" s="225"/>
      <c r="EW68" s="225"/>
      <c r="EX68" s="225"/>
      <c r="EY68" s="225"/>
      <c r="EZ68" s="225"/>
      <c r="FA68" s="225"/>
      <c r="FB68" s="225"/>
      <c r="FC68" s="225"/>
      <c r="FD68" s="225"/>
      <c r="FE68" s="225"/>
      <c r="FF68" s="225"/>
      <c r="FG68" s="225"/>
      <c r="FH68" s="225"/>
      <c r="FI68" s="225"/>
      <c r="FJ68" s="225"/>
      <c r="FK68" s="225"/>
      <c r="FL68" s="225"/>
      <c r="FM68" s="225"/>
      <c r="FN68" s="225"/>
      <c r="FO68" s="225"/>
      <c r="FP68" s="225"/>
      <c r="FQ68" s="225"/>
      <c r="FR68" s="225"/>
      <c r="FS68" s="225"/>
      <c r="FT68" s="225"/>
      <c r="FU68" s="225"/>
      <c r="FV68" s="225"/>
      <c r="FW68" s="225"/>
      <c r="FX68" s="225"/>
      <c r="FY68" s="225"/>
      <c r="FZ68" s="225"/>
      <c r="GA68" s="225"/>
      <c r="GB68" s="225"/>
      <c r="GC68" s="225"/>
      <c r="GD68" s="225"/>
      <c r="GE68" s="225"/>
      <c r="GF68" s="225"/>
      <c r="GG68" s="225"/>
      <c r="GH68" s="225"/>
      <c r="GI68" s="225"/>
      <c r="GJ68" s="225"/>
      <c r="GK68" s="225"/>
      <c r="GL68" s="225"/>
      <c r="GM68" s="225"/>
      <c r="GN68" s="225"/>
      <c r="GO68" s="225"/>
      <c r="GP68" s="225"/>
      <c r="GQ68" s="225"/>
      <c r="GR68" s="225"/>
      <c r="GS68" s="225"/>
      <c r="GT68" s="225"/>
      <c r="GU68" s="225"/>
      <c r="GV68" s="225"/>
      <c r="GW68" s="225"/>
      <c r="GX68" s="225"/>
      <c r="GY68" s="225"/>
      <c r="GZ68" s="225"/>
      <c r="HA68" s="225"/>
      <c r="HB68" s="225"/>
      <c r="HC68" s="225"/>
      <c r="HD68" s="225"/>
      <c r="HE68" s="225"/>
      <c r="HF68" s="225"/>
      <c r="HG68" s="225"/>
      <c r="HH68" s="225"/>
      <c r="HI68" s="225"/>
      <c r="HJ68" s="225"/>
      <c r="HK68" s="225"/>
      <c r="HL68" s="225"/>
      <c r="HM68" s="225"/>
      <c r="HN68" s="225"/>
      <c r="HO68" s="225"/>
      <c r="HP68" s="225"/>
      <c r="HQ68" s="225"/>
      <c r="HR68" s="225"/>
      <c r="HS68" s="225"/>
      <c r="HT68" s="225"/>
      <c r="HU68" s="225"/>
      <c r="HV68" s="225"/>
      <c r="HW68" s="225"/>
      <c r="HX68" s="225"/>
      <c r="HY68" s="225"/>
      <c r="HZ68" s="225"/>
      <c r="IA68" s="225"/>
      <c r="IB68" s="225"/>
      <c r="IC68" s="225"/>
      <c r="ID68" s="225"/>
      <c r="IE68" s="225"/>
      <c r="IF68" s="225"/>
      <c r="IG68" s="225"/>
      <c r="IH68" s="225"/>
      <c r="II68" s="225"/>
      <c r="IJ68" s="225"/>
      <c r="IK68" s="225"/>
      <c r="IL68" s="225"/>
      <c r="IM68" s="225"/>
      <c r="IN68" s="225"/>
      <c r="IO68" s="225"/>
      <c r="IP68" s="225"/>
      <c r="IQ68" s="225"/>
      <c r="IR68" s="225"/>
      <c r="IS68" s="225"/>
      <c r="IT68" s="225"/>
      <c r="IU68" s="225"/>
      <c r="IV68" s="225"/>
      <c r="IW68" s="128"/>
    </row>
    <row r="69" spans="1:259" s="278" customFormat="1" ht="18.75" customHeight="1">
      <c r="A69" s="2003" t="s">
        <v>286</v>
      </c>
      <c r="B69" s="714">
        <v>2841</v>
      </c>
      <c r="C69" s="553">
        <v>3318</v>
      </c>
      <c r="D69" s="549">
        <v>1744.2329560000001</v>
      </c>
      <c r="E69" s="714">
        <v>0</v>
      </c>
      <c r="F69" s="553">
        <v>0</v>
      </c>
      <c r="G69" s="553">
        <v>0</v>
      </c>
      <c r="H69" s="716">
        <v>2841</v>
      </c>
      <c r="I69" s="552">
        <v>3318</v>
      </c>
      <c r="J69" s="660">
        <v>1744.2329560000001</v>
      </c>
      <c r="K69" s="508"/>
      <c r="L69" s="509"/>
      <c r="M69" s="509"/>
      <c r="N69" s="509"/>
      <c r="O69" s="509"/>
      <c r="P69" s="509"/>
      <c r="Q69" s="509"/>
      <c r="R69" s="509"/>
      <c r="S69" s="509"/>
      <c r="T69" s="509"/>
      <c r="U69" s="509"/>
      <c r="V69" s="509"/>
      <c r="W69" s="509"/>
      <c r="X69" s="509"/>
      <c r="Y69" s="509"/>
      <c r="Z69" s="509"/>
      <c r="AA69" s="509"/>
      <c r="AB69" s="509"/>
      <c r="AC69" s="509"/>
      <c r="AD69" s="509"/>
      <c r="AE69" s="509"/>
      <c r="AF69" s="509"/>
      <c r="AG69" s="509"/>
      <c r="AH69" s="509"/>
      <c r="AI69" s="509"/>
      <c r="AJ69" s="509"/>
      <c r="AK69" s="509"/>
      <c r="AL69" s="509"/>
      <c r="AM69" s="509"/>
      <c r="AN69" s="509"/>
      <c r="AO69" s="509"/>
      <c r="AP69" s="509"/>
      <c r="AQ69" s="509"/>
      <c r="AR69" s="509"/>
      <c r="AS69" s="509"/>
      <c r="AT69" s="509"/>
      <c r="AU69" s="509"/>
      <c r="AV69" s="509"/>
      <c r="AW69" s="509"/>
      <c r="AX69" s="509"/>
      <c r="AY69" s="509"/>
      <c r="AZ69" s="509"/>
      <c r="BA69" s="509"/>
      <c r="BB69" s="509"/>
      <c r="BC69" s="509"/>
      <c r="BD69" s="509"/>
      <c r="BE69" s="509"/>
      <c r="BF69" s="509"/>
      <c r="BG69" s="509"/>
      <c r="BH69" s="509"/>
      <c r="BI69" s="509"/>
      <c r="BJ69" s="509"/>
      <c r="BK69" s="509"/>
      <c r="BL69" s="509"/>
      <c r="BM69" s="509"/>
      <c r="BN69" s="509"/>
      <c r="BO69" s="509"/>
      <c r="BP69" s="509"/>
      <c r="BQ69" s="509"/>
      <c r="BR69" s="509"/>
      <c r="BS69" s="509"/>
      <c r="BT69" s="509"/>
      <c r="BU69" s="509"/>
      <c r="BV69" s="509"/>
      <c r="BW69" s="509"/>
      <c r="BX69" s="509"/>
      <c r="BY69" s="509"/>
      <c r="BZ69" s="509"/>
      <c r="CA69" s="509"/>
      <c r="CB69" s="509"/>
      <c r="CC69" s="509"/>
      <c r="CD69" s="509"/>
      <c r="CE69" s="509"/>
      <c r="CF69" s="509"/>
      <c r="CG69" s="509"/>
      <c r="CH69" s="509"/>
      <c r="CI69" s="509"/>
      <c r="CJ69" s="509"/>
      <c r="CK69" s="509"/>
      <c r="CL69" s="509"/>
      <c r="CM69" s="509"/>
      <c r="CN69" s="509"/>
      <c r="CO69" s="509"/>
      <c r="CP69" s="509"/>
      <c r="CQ69" s="509"/>
      <c r="CR69" s="509"/>
      <c r="CS69" s="509"/>
      <c r="CT69" s="509"/>
      <c r="CU69" s="509"/>
      <c r="CV69" s="509"/>
      <c r="CW69" s="509"/>
      <c r="CX69" s="509"/>
      <c r="CY69" s="509"/>
      <c r="CZ69" s="509"/>
      <c r="DA69" s="509"/>
      <c r="DB69" s="509"/>
      <c r="DC69" s="509"/>
      <c r="DD69" s="509"/>
      <c r="DE69" s="509"/>
      <c r="DF69" s="509"/>
      <c r="DG69" s="509"/>
      <c r="DH69" s="509"/>
      <c r="DI69" s="509"/>
      <c r="DJ69" s="509"/>
      <c r="DK69" s="509"/>
      <c r="DL69" s="509"/>
      <c r="DM69" s="509"/>
      <c r="DN69" s="509"/>
      <c r="DO69" s="509"/>
      <c r="DP69" s="509"/>
      <c r="DQ69" s="509"/>
      <c r="DR69" s="509"/>
      <c r="DS69" s="509"/>
      <c r="DT69" s="509"/>
      <c r="DU69" s="509"/>
      <c r="DV69" s="509"/>
      <c r="DW69" s="509"/>
      <c r="DX69" s="509"/>
      <c r="DY69" s="509"/>
      <c r="DZ69" s="509"/>
      <c r="EA69" s="509"/>
      <c r="EB69" s="509"/>
      <c r="EC69" s="509"/>
      <c r="ED69" s="509"/>
      <c r="EE69" s="509"/>
      <c r="EF69" s="509"/>
      <c r="EG69" s="509"/>
      <c r="EH69" s="509"/>
      <c r="EI69" s="509"/>
      <c r="EJ69" s="509"/>
      <c r="EK69" s="509"/>
      <c r="EL69" s="509"/>
      <c r="EM69" s="509"/>
      <c r="EN69" s="509"/>
      <c r="EO69" s="509"/>
      <c r="EP69" s="509"/>
      <c r="EQ69" s="509"/>
      <c r="ER69" s="509"/>
      <c r="ES69" s="509"/>
      <c r="ET69" s="509"/>
      <c r="EU69" s="509"/>
      <c r="EV69" s="509"/>
      <c r="EW69" s="509"/>
      <c r="EX69" s="509"/>
      <c r="EY69" s="509"/>
      <c r="EZ69" s="509"/>
      <c r="FA69" s="509"/>
      <c r="FB69" s="509"/>
      <c r="FC69" s="509"/>
      <c r="FD69" s="509"/>
      <c r="FE69" s="509"/>
      <c r="FF69" s="509"/>
      <c r="FG69" s="509"/>
      <c r="FH69" s="509"/>
      <c r="FI69" s="509"/>
      <c r="FJ69" s="509"/>
      <c r="FK69" s="509"/>
      <c r="FL69" s="509"/>
      <c r="FM69" s="509"/>
      <c r="FN69" s="509"/>
      <c r="FO69" s="509"/>
      <c r="FP69" s="509"/>
      <c r="FQ69" s="509"/>
      <c r="FR69" s="509"/>
      <c r="FS69" s="509"/>
      <c r="FT69" s="509"/>
      <c r="FU69" s="509"/>
      <c r="FV69" s="509"/>
      <c r="FW69" s="509"/>
      <c r="FX69" s="509"/>
      <c r="FY69" s="509"/>
      <c r="FZ69" s="509"/>
      <c r="GA69" s="509"/>
      <c r="GB69" s="509"/>
      <c r="GC69" s="509"/>
      <c r="GD69" s="509"/>
      <c r="GE69" s="509"/>
      <c r="GF69" s="509"/>
      <c r="GG69" s="509"/>
      <c r="GH69" s="509"/>
      <c r="GI69" s="509"/>
      <c r="GJ69" s="509"/>
      <c r="GK69" s="509"/>
      <c r="GL69" s="509"/>
      <c r="GM69" s="509"/>
      <c r="GN69" s="509"/>
      <c r="GO69" s="509"/>
      <c r="GP69" s="509"/>
      <c r="GQ69" s="509"/>
      <c r="GR69" s="509"/>
      <c r="GS69" s="509"/>
      <c r="GT69" s="509"/>
      <c r="GU69" s="509"/>
      <c r="GV69" s="509"/>
      <c r="GW69" s="509"/>
      <c r="GX69" s="509"/>
      <c r="GY69" s="509"/>
      <c r="GZ69" s="509"/>
      <c r="HA69" s="509"/>
      <c r="HB69" s="509"/>
      <c r="HC69" s="509"/>
      <c r="HD69" s="509"/>
      <c r="HE69" s="509"/>
      <c r="HF69" s="509"/>
      <c r="HG69" s="509"/>
      <c r="HH69" s="509"/>
      <c r="HI69" s="509"/>
      <c r="HJ69" s="509"/>
      <c r="HK69" s="509"/>
      <c r="HL69" s="509"/>
      <c r="HM69" s="509"/>
      <c r="HN69" s="509"/>
      <c r="HO69" s="509"/>
      <c r="HP69" s="509"/>
      <c r="HQ69" s="509"/>
      <c r="HR69" s="509"/>
      <c r="HS69" s="509"/>
      <c r="HT69" s="509"/>
      <c r="HU69" s="509"/>
      <c r="HV69" s="509"/>
      <c r="HW69" s="509"/>
      <c r="HX69" s="509"/>
      <c r="HY69" s="509"/>
      <c r="HZ69" s="509"/>
      <c r="IA69" s="509"/>
      <c r="IB69" s="509"/>
      <c r="IC69" s="509"/>
      <c r="ID69" s="509"/>
      <c r="IE69" s="509"/>
      <c r="IF69" s="509"/>
      <c r="IG69" s="509"/>
      <c r="IH69" s="509"/>
      <c r="II69" s="509"/>
      <c r="IJ69" s="509"/>
      <c r="IK69" s="509"/>
      <c r="IL69" s="509"/>
      <c r="IM69" s="509"/>
      <c r="IN69" s="509"/>
      <c r="IO69" s="509"/>
      <c r="IP69" s="509"/>
      <c r="IQ69" s="509"/>
      <c r="IR69" s="509"/>
      <c r="IS69" s="509"/>
      <c r="IT69" s="509"/>
      <c r="IU69" s="509"/>
      <c r="IV69" s="509"/>
      <c r="IW69" s="510"/>
    </row>
    <row r="70" spans="1:259" customFormat="1" ht="21" customHeight="1">
      <c r="A70" s="450" t="s">
        <v>1439</v>
      </c>
      <c r="B70" s="715">
        <v>23846</v>
      </c>
      <c r="C70" s="451">
        <v>27051</v>
      </c>
      <c r="D70" s="551">
        <v>26108.886114000001</v>
      </c>
      <c r="E70" s="715">
        <v>9990</v>
      </c>
      <c r="F70" s="451">
        <v>9790</v>
      </c>
      <c r="G70" s="551">
        <v>9690.16309</v>
      </c>
      <c r="H70" s="715">
        <v>13856</v>
      </c>
      <c r="I70" s="451">
        <v>17261</v>
      </c>
      <c r="J70" s="551">
        <v>16418.803019999999</v>
      </c>
      <c r="K70" s="228"/>
      <c r="L70" s="224"/>
      <c r="M70" s="224"/>
      <c r="N70" s="224"/>
      <c r="O70" s="224"/>
      <c r="P70" s="224"/>
      <c r="Q70" s="224"/>
      <c r="R70" s="224"/>
      <c r="S70" s="224"/>
      <c r="T70" s="224"/>
      <c r="U70" s="224"/>
      <c r="V70" s="224"/>
      <c r="W70" s="224"/>
      <c r="X70" s="224"/>
      <c r="Y70" s="224"/>
      <c r="Z70" s="224"/>
      <c r="AA70" s="224"/>
      <c r="AB70" s="224"/>
      <c r="AC70" s="224"/>
      <c r="AD70" s="224"/>
      <c r="AE70" s="224"/>
      <c r="AF70" s="224"/>
      <c r="AG70" s="224"/>
      <c r="AH70" s="224"/>
      <c r="AI70" s="224"/>
      <c r="AJ70" s="224"/>
      <c r="AK70" s="224"/>
      <c r="AL70" s="224"/>
      <c r="AM70" s="224"/>
      <c r="AN70" s="224"/>
      <c r="AO70" s="224"/>
      <c r="AP70" s="224"/>
      <c r="AQ70" s="224"/>
      <c r="AR70" s="224"/>
      <c r="AS70" s="224"/>
      <c r="AT70" s="224"/>
      <c r="AU70" s="224"/>
      <c r="AV70" s="224"/>
      <c r="AW70" s="224"/>
      <c r="AX70" s="224"/>
      <c r="AY70" s="224"/>
      <c r="AZ70" s="224"/>
      <c r="BA70" s="224"/>
      <c r="BB70" s="224"/>
      <c r="BC70" s="224"/>
      <c r="BD70" s="224"/>
      <c r="BE70" s="224"/>
      <c r="BF70" s="224"/>
      <c r="BG70" s="224"/>
      <c r="BH70" s="224"/>
      <c r="BI70" s="224"/>
      <c r="BJ70" s="224"/>
      <c r="BK70" s="224"/>
      <c r="BL70" s="224"/>
      <c r="BM70" s="224"/>
      <c r="BN70" s="224"/>
      <c r="BO70" s="224"/>
      <c r="BP70" s="224"/>
      <c r="BQ70" s="224"/>
      <c r="BR70" s="224"/>
      <c r="BS70" s="224"/>
      <c r="BT70" s="224"/>
      <c r="BU70" s="224"/>
      <c r="BV70" s="224"/>
      <c r="BW70" s="224"/>
      <c r="BX70" s="224"/>
      <c r="BY70" s="224"/>
      <c r="BZ70" s="224"/>
      <c r="CA70" s="224"/>
      <c r="CB70" s="224"/>
      <c r="CC70" s="224"/>
      <c r="CD70" s="224"/>
      <c r="CE70" s="224"/>
      <c r="CF70" s="224"/>
      <c r="CG70" s="224"/>
      <c r="CH70" s="224"/>
      <c r="CI70" s="224"/>
      <c r="CJ70" s="224"/>
      <c r="CK70" s="224"/>
      <c r="CL70" s="224"/>
      <c r="CM70" s="224"/>
      <c r="CN70" s="224"/>
      <c r="CO70" s="224"/>
      <c r="CP70" s="224"/>
      <c r="CQ70" s="224"/>
      <c r="CR70" s="224"/>
      <c r="CS70" s="224"/>
      <c r="CT70" s="224"/>
      <c r="CU70" s="224"/>
      <c r="CV70" s="224"/>
      <c r="CW70" s="224"/>
      <c r="CX70" s="224"/>
      <c r="CY70" s="224"/>
      <c r="CZ70" s="224"/>
      <c r="DA70" s="224"/>
      <c r="DB70" s="224"/>
      <c r="DC70" s="224"/>
      <c r="DD70" s="224"/>
      <c r="DE70" s="224"/>
      <c r="DF70" s="224"/>
      <c r="DG70" s="224"/>
      <c r="DH70" s="224"/>
      <c r="DI70" s="224"/>
      <c r="DJ70" s="224"/>
      <c r="DK70" s="224"/>
      <c r="DL70" s="224"/>
      <c r="DM70" s="224"/>
      <c r="DN70" s="224"/>
      <c r="DO70" s="224"/>
      <c r="DP70" s="224"/>
      <c r="DQ70" s="224"/>
      <c r="DR70" s="224"/>
      <c r="DS70" s="224"/>
      <c r="DT70" s="224"/>
      <c r="DU70" s="224"/>
      <c r="DV70" s="224"/>
      <c r="DW70" s="224"/>
      <c r="DX70" s="224"/>
      <c r="DY70" s="224"/>
      <c r="DZ70" s="224"/>
      <c r="EA70" s="224"/>
      <c r="EB70" s="224"/>
      <c r="EC70" s="224"/>
      <c r="ED70" s="224"/>
      <c r="EE70" s="224"/>
      <c r="EF70" s="224"/>
      <c r="EG70" s="224"/>
      <c r="EH70" s="224"/>
      <c r="EI70" s="224"/>
      <c r="EJ70" s="224"/>
      <c r="EK70" s="224"/>
      <c r="EL70" s="224"/>
      <c r="EM70" s="224"/>
      <c r="EN70" s="224"/>
      <c r="EO70" s="224"/>
      <c r="EP70" s="224"/>
      <c r="EQ70" s="224"/>
      <c r="ER70" s="224"/>
      <c r="ES70" s="224"/>
      <c r="ET70" s="224"/>
      <c r="EU70" s="224"/>
      <c r="EV70" s="224"/>
      <c r="EW70" s="224"/>
      <c r="EX70" s="224"/>
      <c r="EY70" s="224"/>
      <c r="EZ70" s="224"/>
      <c r="FA70" s="224"/>
      <c r="FB70" s="224"/>
      <c r="FC70" s="224"/>
      <c r="FD70" s="224"/>
      <c r="FE70" s="224"/>
      <c r="FF70" s="224"/>
      <c r="FG70" s="224"/>
      <c r="FH70" s="224"/>
      <c r="FI70" s="224"/>
      <c r="FJ70" s="224"/>
      <c r="FK70" s="224"/>
      <c r="FL70" s="224"/>
      <c r="FM70" s="224"/>
      <c r="FN70" s="224"/>
      <c r="FO70" s="224"/>
      <c r="FP70" s="224"/>
      <c r="FQ70" s="224"/>
      <c r="FR70" s="224"/>
      <c r="FS70" s="224"/>
      <c r="FT70" s="224"/>
      <c r="FU70" s="224"/>
      <c r="FV70" s="224"/>
      <c r="FW70" s="224"/>
      <c r="FX70" s="224"/>
      <c r="FY70" s="224"/>
      <c r="FZ70" s="224"/>
      <c r="GA70" s="224"/>
      <c r="GB70" s="224"/>
      <c r="GC70" s="224"/>
      <c r="GD70" s="224"/>
      <c r="GE70" s="224"/>
      <c r="GF70" s="224"/>
      <c r="GG70" s="224"/>
      <c r="GH70" s="224"/>
      <c r="GI70" s="224"/>
      <c r="GJ70" s="224"/>
      <c r="GK70" s="224"/>
      <c r="GL70" s="224"/>
      <c r="GM70" s="224"/>
      <c r="GN70" s="224"/>
      <c r="GO70" s="224"/>
      <c r="GP70" s="224"/>
      <c r="GQ70" s="224"/>
      <c r="GR70" s="224"/>
      <c r="GS70" s="224"/>
      <c r="GT70" s="224"/>
      <c r="GU70" s="224"/>
      <c r="GV70" s="224"/>
      <c r="GW70" s="224"/>
      <c r="GX70" s="224"/>
      <c r="GY70" s="224"/>
      <c r="GZ70" s="224"/>
      <c r="HA70" s="224"/>
      <c r="HB70" s="224"/>
      <c r="HC70" s="224"/>
      <c r="HD70" s="224"/>
      <c r="HE70" s="224"/>
      <c r="HF70" s="224"/>
      <c r="HG70" s="224"/>
      <c r="HH70" s="224"/>
      <c r="HI70" s="224"/>
      <c r="HJ70" s="224"/>
      <c r="HK70" s="224"/>
      <c r="HL70" s="224"/>
      <c r="HM70" s="224"/>
      <c r="HN70" s="224"/>
      <c r="HO70" s="224"/>
      <c r="HP70" s="224"/>
      <c r="HQ70" s="224"/>
      <c r="HR70" s="224"/>
      <c r="HS70" s="224"/>
      <c r="HT70" s="224"/>
      <c r="HU70" s="224"/>
      <c r="HV70" s="224"/>
      <c r="HW70" s="224"/>
      <c r="HX70" s="224"/>
      <c r="HY70" s="224"/>
      <c r="HZ70" s="224"/>
      <c r="IA70" s="224"/>
      <c r="IB70" s="224"/>
      <c r="IC70" s="224"/>
      <c r="ID70" s="224"/>
      <c r="IE70" s="224"/>
      <c r="IF70" s="224"/>
      <c r="IG70" s="224"/>
      <c r="IH70" s="224"/>
      <c r="II70" s="224"/>
      <c r="IJ70" s="224"/>
      <c r="IK70" s="224"/>
      <c r="IL70" s="224"/>
      <c r="IM70" s="224"/>
      <c r="IN70" s="224"/>
      <c r="IO70" s="224"/>
      <c r="IP70" s="224"/>
      <c r="IQ70" s="224"/>
      <c r="IR70" s="224"/>
      <c r="IS70" s="224"/>
      <c r="IT70" s="224"/>
      <c r="IU70" s="224"/>
      <c r="IV70" s="224"/>
      <c r="IW70" s="229"/>
      <c r="IX70" s="230"/>
      <c r="IY70" s="230"/>
    </row>
    <row r="71" spans="1:259" customFormat="1" ht="21" customHeight="1">
      <c r="A71" s="493"/>
      <c r="B71" s="494"/>
      <c r="C71" s="494"/>
      <c r="D71" s="494"/>
      <c r="E71" s="494"/>
      <c r="F71" s="494"/>
      <c r="G71" s="494"/>
      <c r="H71" s="494"/>
      <c r="I71" s="494"/>
      <c r="J71" s="494"/>
      <c r="K71" s="228"/>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4"/>
      <c r="AL71" s="224"/>
      <c r="AM71" s="224"/>
      <c r="AN71" s="224"/>
      <c r="AO71" s="224"/>
      <c r="AP71" s="224"/>
      <c r="AQ71" s="224"/>
      <c r="AR71" s="224"/>
      <c r="AS71" s="224"/>
      <c r="AT71" s="224"/>
      <c r="AU71" s="224"/>
      <c r="AV71" s="224"/>
      <c r="AW71" s="224"/>
      <c r="AX71" s="224"/>
      <c r="AY71" s="224"/>
      <c r="AZ71" s="224"/>
      <c r="BA71" s="224"/>
      <c r="BB71" s="224"/>
      <c r="BC71" s="224"/>
      <c r="BD71" s="224"/>
      <c r="BE71" s="224"/>
      <c r="BF71" s="224"/>
      <c r="BG71" s="224"/>
      <c r="BH71" s="224"/>
      <c r="BI71" s="224"/>
      <c r="BJ71" s="224"/>
      <c r="BK71" s="224"/>
      <c r="BL71" s="224"/>
      <c r="BM71" s="224"/>
      <c r="BN71" s="224"/>
      <c r="BO71" s="224"/>
      <c r="BP71" s="224"/>
      <c r="BQ71" s="224"/>
      <c r="BR71" s="224"/>
      <c r="BS71" s="224"/>
      <c r="BT71" s="224"/>
      <c r="BU71" s="224"/>
      <c r="BV71" s="224"/>
      <c r="BW71" s="224"/>
      <c r="BX71" s="224"/>
      <c r="BY71" s="224"/>
      <c r="BZ71" s="224"/>
      <c r="CA71" s="224"/>
      <c r="CB71" s="224"/>
      <c r="CC71" s="224"/>
      <c r="CD71" s="224"/>
      <c r="CE71" s="224"/>
      <c r="CF71" s="224"/>
      <c r="CG71" s="224"/>
      <c r="CH71" s="224"/>
      <c r="CI71" s="224"/>
      <c r="CJ71" s="224"/>
      <c r="CK71" s="224"/>
      <c r="CL71" s="224"/>
      <c r="CM71" s="224"/>
      <c r="CN71" s="224"/>
      <c r="CO71" s="224"/>
      <c r="CP71" s="224"/>
      <c r="CQ71" s="224"/>
      <c r="CR71" s="224"/>
      <c r="CS71" s="224"/>
      <c r="CT71" s="224"/>
      <c r="CU71" s="224"/>
      <c r="CV71" s="224"/>
      <c r="CW71" s="224"/>
      <c r="CX71" s="224"/>
      <c r="CY71" s="224"/>
      <c r="CZ71" s="224"/>
      <c r="DA71" s="224"/>
      <c r="DB71" s="224"/>
      <c r="DC71" s="224"/>
      <c r="DD71" s="224"/>
      <c r="DE71" s="224"/>
      <c r="DF71" s="224"/>
      <c r="DG71" s="224"/>
      <c r="DH71" s="224"/>
      <c r="DI71" s="224"/>
      <c r="DJ71" s="224"/>
      <c r="DK71" s="224"/>
      <c r="DL71" s="224"/>
      <c r="DM71" s="224"/>
      <c r="DN71" s="224"/>
      <c r="DO71" s="224"/>
      <c r="DP71" s="224"/>
      <c r="DQ71" s="224"/>
      <c r="DR71" s="224"/>
      <c r="DS71" s="224"/>
      <c r="DT71" s="224"/>
      <c r="DU71" s="224"/>
      <c r="DV71" s="224"/>
      <c r="DW71" s="224"/>
      <c r="DX71" s="224"/>
      <c r="DY71" s="224"/>
      <c r="DZ71" s="224"/>
      <c r="EA71" s="224"/>
      <c r="EB71" s="224"/>
      <c r="EC71" s="224"/>
      <c r="ED71" s="224"/>
      <c r="EE71" s="224"/>
      <c r="EF71" s="224"/>
      <c r="EG71" s="224"/>
      <c r="EH71" s="224"/>
      <c r="EI71" s="224"/>
      <c r="EJ71" s="224"/>
      <c r="EK71" s="224"/>
      <c r="EL71" s="224"/>
      <c r="EM71" s="224"/>
      <c r="EN71" s="224"/>
      <c r="EO71" s="224"/>
      <c r="EP71" s="224"/>
      <c r="EQ71" s="224"/>
      <c r="ER71" s="224"/>
      <c r="ES71" s="224"/>
      <c r="ET71" s="224"/>
      <c r="EU71" s="224"/>
      <c r="EV71" s="224"/>
      <c r="EW71" s="224"/>
      <c r="EX71" s="224"/>
      <c r="EY71" s="224"/>
      <c r="EZ71" s="224"/>
      <c r="FA71" s="224"/>
      <c r="FB71" s="224"/>
      <c r="FC71" s="224"/>
      <c r="FD71" s="224"/>
      <c r="FE71" s="224"/>
      <c r="FF71" s="224"/>
      <c r="FG71" s="224"/>
      <c r="FH71" s="224"/>
      <c r="FI71" s="224"/>
      <c r="FJ71" s="224"/>
      <c r="FK71" s="224"/>
      <c r="FL71" s="224"/>
      <c r="FM71" s="224"/>
      <c r="FN71" s="224"/>
      <c r="FO71" s="224"/>
      <c r="FP71" s="224"/>
      <c r="FQ71" s="224"/>
      <c r="FR71" s="224"/>
      <c r="FS71" s="224"/>
      <c r="FT71" s="224"/>
      <c r="FU71" s="224"/>
      <c r="FV71" s="224"/>
      <c r="FW71" s="224"/>
      <c r="FX71" s="224"/>
      <c r="FY71" s="224"/>
      <c r="FZ71" s="224"/>
      <c r="GA71" s="224"/>
      <c r="GB71" s="224"/>
      <c r="GC71" s="224"/>
      <c r="GD71" s="224"/>
      <c r="GE71" s="224"/>
      <c r="GF71" s="224"/>
      <c r="GG71" s="224"/>
      <c r="GH71" s="224"/>
      <c r="GI71" s="224"/>
      <c r="GJ71" s="224"/>
      <c r="GK71" s="224"/>
      <c r="GL71" s="224"/>
      <c r="GM71" s="224"/>
      <c r="GN71" s="224"/>
      <c r="GO71" s="224"/>
      <c r="GP71" s="224"/>
      <c r="GQ71" s="224"/>
      <c r="GR71" s="224"/>
      <c r="GS71" s="224"/>
      <c r="GT71" s="224"/>
      <c r="GU71" s="224"/>
      <c r="GV71" s="224"/>
      <c r="GW71" s="224"/>
      <c r="GX71" s="224"/>
      <c r="GY71" s="224"/>
      <c r="GZ71" s="224"/>
      <c r="HA71" s="224"/>
      <c r="HB71" s="224"/>
      <c r="HC71" s="224"/>
      <c r="HD71" s="224"/>
      <c r="HE71" s="224"/>
      <c r="HF71" s="224"/>
      <c r="HG71" s="224"/>
      <c r="HH71" s="224"/>
      <c r="HI71" s="224"/>
      <c r="HJ71" s="224"/>
      <c r="HK71" s="224"/>
      <c r="HL71" s="224"/>
      <c r="HM71" s="224"/>
      <c r="HN71" s="224"/>
      <c r="HO71" s="224"/>
      <c r="HP71" s="224"/>
      <c r="HQ71" s="224"/>
      <c r="HR71" s="224"/>
      <c r="HS71" s="224"/>
      <c r="HT71" s="224"/>
      <c r="HU71" s="224"/>
      <c r="HV71" s="224"/>
      <c r="HW71" s="224"/>
      <c r="HX71" s="224"/>
      <c r="HY71" s="224"/>
      <c r="HZ71" s="224"/>
      <c r="IA71" s="224"/>
      <c r="IB71" s="224"/>
      <c r="IC71" s="224"/>
      <c r="ID71" s="224"/>
      <c r="IE71" s="224"/>
      <c r="IF71" s="224"/>
      <c r="IG71" s="224"/>
      <c r="IH71" s="224"/>
      <c r="II71" s="224"/>
      <c r="IJ71" s="224"/>
      <c r="IK71" s="224"/>
      <c r="IL71" s="224"/>
      <c r="IM71" s="224"/>
      <c r="IN71" s="224"/>
      <c r="IO71" s="224"/>
      <c r="IP71" s="224"/>
      <c r="IQ71" s="224"/>
      <c r="IR71" s="224"/>
      <c r="IS71" s="224"/>
      <c r="IT71" s="224"/>
      <c r="IU71" s="224"/>
      <c r="IV71" s="224"/>
      <c r="IW71" s="229"/>
      <c r="IX71" s="230"/>
      <c r="IY71" s="230"/>
    </row>
    <row r="72" spans="1:259" customFormat="1" ht="12" customHeight="1">
      <c r="A72" s="496" t="s">
        <v>479</v>
      </c>
      <c r="B72" s="494"/>
      <c r="C72" s="494"/>
      <c r="D72" s="494"/>
      <c r="E72" s="494"/>
      <c r="F72" s="494"/>
      <c r="G72" s="494"/>
      <c r="H72" s="494"/>
      <c r="I72" s="494"/>
      <c r="J72" s="494"/>
      <c r="K72" s="228"/>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224"/>
      <c r="AM72" s="224"/>
      <c r="AN72" s="224"/>
      <c r="AO72" s="224"/>
      <c r="AP72" s="224"/>
      <c r="AQ72" s="224"/>
      <c r="AR72" s="224"/>
      <c r="AS72" s="224"/>
      <c r="AT72" s="224"/>
      <c r="AU72" s="224"/>
      <c r="AV72" s="224"/>
      <c r="AW72" s="224"/>
      <c r="AX72" s="224"/>
      <c r="AY72" s="224"/>
      <c r="AZ72" s="224"/>
      <c r="BA72" s="224"/>
      <c r="BB72" s="224"/>
      <c r="BC72" s="224"/>
      <c r="BD72" s="224"/>
      <c r="BE72" s="224"/>
      <c r="BF72" s="224"/>
      <c r="BG72" s="224"/>
      <c r="BH72" s="224"/>
      <c r="BI72" s="224"/>
      <c r="BJ72" s="224"/>
      <c r="BK72" s="224"/>
      <c r="BL72" s="224"/>
      <c r="BM72" s="224"/>
      <c r="BN72" s="224"/>
      <c r="BO72" s="224"/>
      <c r="BP72" s="224"/>
      <c r="BQ72" s="224"/>
      <c r="BR72" s="224"/>
      <c r="BS72" s="224"/>
      <c r="BT72" s="224"/>
      <c r="BU72" s="224"/>
      <c r="BV72" s="224"/>
      <c r="BW72" s="224"/>
      <c r="BX72" s="224"/>
      <c r="BY72" s="224"/>
      <c r="BZ72" s="224"/>
      <c r="CA72" s="224"/>
      <c r="CB72" s="224"/>
      <c r="CC72" s="224"/>
      <c r="CD72" s="224"/>
      <c r="CE72" s="224"/>
      <c r="CF72" s="224"/>
      <c r="CG72" s="224"/>
      <c r="CH72" s="224"/>
      <c r="CI72" s="224"/>
      <c r="CJ72" s="224"/>
      <c r="CK72" s="224"/>
      <c r="CL72" s="224"/>
      <c r="CM72" s="224"/>
      <c r="CN72" s="224"/>
      <c r="CO72" s="224"/>
      <c r="CP72" s="224"/>
      <c r="CQ72" s="224"/>
      <c r="CR72" s="224"/>
      <c r="CS72" s="224"/>
      <c r="CT72" s="224"/>
      <c r="CU72" s="224"/>
      <c r="CV72" s="224"/>
      <c r="CW72" s="224"/>
      <c r="CX72" s="224"/>
      <c r="CY72" s="224"/>
      <c r="CZ72" s="224"/>
      <c r="DA72" s="224"/>
      <c r="DB72" s="224"/>
      <c r="DC72" s="224"/>
      <c r="DD72" s="224"/>
      <c r="DE72" s="224"/>
      <c r="DF72" s="224"/>
      <c r="DG72" s="224"/>
      <c r="DH72" s="224"/>
      <c r="DI72" s="224"/>
      <c r="DJ72" s="224"/>
      <c r="DK72" s="224"/>
      <c r="DL72" s="224"/>
      <c r="DM72" s="224"/>
      <c r="DN72" s="224"/>
      <c r="DO72" s="224"/>
      <c r="DP72" s="224"/>
      <c r="DQ72" s="224"/>
      <c r="DR72" s="224"/>
      <c r="DS72" s="224"/>
      <c r="DT72" s="224"/>
      <c r="DU72" s="224"/>
      <c r="DV72" s="224"/>
      <c r="DW72" s="224"/>
      <c r="DX72" s="224"/>
      <c r="DY72" s="224"/>
      <c r="DZ72" s="224"/>
      <c r="EA72" s="224"/>
      <c r="EB72" s="224"/>
      <c r="EC72" s="224"/>
      <c r="ED72" s="224"/>
      <c r="EE72" s="224"/>
      <c r="EF72" s="224"/>
      <c r="EG72" s="224"/>
      <c r="EH72" s="224"/>
      <c r="EI72" s="224"/>
      <c r="EJ72" s="224"/>
      <c r="EK72" s="224"/>
      <c r="EL72" s="224"/>
      <c r="EM72" s="224"/>
      <c r="EN72" s="224"/>
      <c r="EO72" s="224"/>
      <c r="EP72" s="224"/>
      <c r="EQ72" s="224"/>
      <c r="ER72" s="224"/>
      <c r="ES72" s="224"/>
      <c r="ET72" s="224"/>
      <c r="EU72" s="224"/>
      <c r="EV72" s="224"/>
      <c r="EW72" s="224"/>
      <c r="EX72" s="224"/>
      <c r="EY72" s="224"/>
      <c r="EZ72" s="224"/>
      <c r="FA72" s="224"/>
      <c r="FB72" s="224"/>
      <c r="FC72" s="224"/>
      <c r="FD72" s="224"/>
      <c r="FE72" s="224"/>
      <c r="FF72" s="224"/>
      <c r="FG72" s="224"/>
      <c r="FH72" s="224"/>
      <c r="FI72" s="224"/>
      <c r="FJ72" s="224"/>
      <c r="FK72" s="224"/>
      <c r="FL72" s="224"/>
      <c r="FM72" s="224"/>
      <c r="FN72" s="224"/>
      <c r="FO72" s="224"/>
      <c r="FP72" s="224"/>
      <c r="FQ72" s="224"/>
      <c r="FR72" s="224"/>
      <c r="FS72" s="224"/>
      <c r="FT72" s="224"/>
      <c r="FU72" s="224"/>
      <c r="FV72" s="224"/>
      <c r="FW72" s="224"/>
      <c r="FX72" s="224"/>
      <c r="FY72" s="224"/>
      <c r="FZ72" s="224"/>
      <c r="GA72" s="224"/>
      <c r="GB72" s="224"/>
      <c r="GC72" s="224"/>
      <c r="GD72" s="224"/>
      <c r="GE72" s="224"/>
      <c r="GF72" s="224"/>
      <c r="GG72" s="224"/>
      <c r="GH72" s="224"/>
      <c r="GI72" s="224"/>
      <c r="GJ72" s="224"/>
      <c r="GK72" s="224"/>
      <c r="GL72" s="224"/>
      <c r="GM72" s="224"/>
      <c r="GN72" s="224"/>
      <c r="GO72" s="224"/>
      <c r="GP72" s="224"/>
      <c r="GQ72" s="224"/>
      <c r="GR72" s="224"/>
      <c r="GS72" s="224"/>
      <c r="GT72" s="224"/>
      <c r="GU72" s="224"/>
      <c r="GV72" s="224"/>
      <c r="GW72" s="224"/>
      <c r="GX72" s="224"/>
      <c r="GY72" s="224"/>
      <c r="GZ72" s="224"/>
      <c r="HA72" s="224"/>
      <c r="HB72" s="224"/>
      <c r="HC72" s="224"/>
      <c r="HD72" s="224"/>
      <c r="HE72" s="224"/>
      <c r="HF72" s="224"/>
      <c r="HG72" s="224"/>
      <c r="HH72" s="224"/>
      <c r="HI72" s="224"/>
      <c r="HJ72" s="224"/>
      <c r="HK72" s="224"/>
      <c r="HL72" s="224"/>
      <c r="HM72" s="224"/>
      <c r="HN72" s="224"/>
      <c r="HO72" s="224"/>
      <c r="HP72" s="224"/>
      <c r="HQ72" s="224"/>
      <c r="HR72" s="224"/>
      <c r="HS72" s="224"/>
      <c r="HT72" s="224"/>
      <c r="HU72" s="224"/>
      <c r="HV72" s="224"/>
      <c r="HW72" s="224"/>
      <c r="HX72" s="224"/>
      <c r="HY72" s="224"/>
      <c r="HZ72" s="224"/>
      <c r="IA72" s="224"/>
      <c r="IB72" s="224"/>
      <c r="IC72" s="224"/>
      <c r="ID72" s="224"/>
      <c r="IE72" s="224"/>
      <c r="IF72" s="224"/>
      <c r="IG72" s="224"/>
      <c r="IH72" s="224"/>
      <c r="II72" s="224"/>
      <c r="IJ72" s="224"/>
      <c r="IK72" s="224"/>
      <c r="IL72" s="224"/>
      <c r="IM72" s="224"/>
      <c r="IN72" s="224"/>
      <c r="IO72" s="224"/>
      <c r="IP72" s="224"/>
      <c r="IQ72" s="224"/>
      <c r="IR72" s="224"/>
      <c r="IS72" s="224"/>
      <c r="IT72" s="224"/>
      <c r="IU72" s="224"/>
      <c r="IV72" s="224"/>
      <c r="IW72" s="229"/>
      <c r="IX72" s="230"/>
      <c r="IY72" s="230"/>
    </row>
    <row r="73" spans="1:259" customFormat="1" ht="12" customHeight="1">
      <c r="A73" s="345" t="s">
        <v>152</v>
      </c>
      <c r="B73" s="713">
        <v>2122</v>
      </c>
      <c r="C73" s="448">
        <v>2152</v>
      </c>
      <c r="D73" s="448">
        <v>2862.358491</v>
      </c>
      <c r="E73" s="713">
        <v>1106</v>
      </c>
      <c r="F73" s="550">
        <v>1145</v>
      </c>
      <c r="G73" s="495">
        <v>1577.350735</v>
      </c>
      <c r="H73" s="713">
        <v>1016</v>
      </c>
      <c r="I73" s="550">
        <v>1007</v>
      </c>
      <c r="J73" s="550">
        <v>1285.007756</v>
      </c>
      <c r="K73" s="227"/>
      <c r="L73" s="225"/>
      <c r="M73" s="225"/>
      <c r="N73" s="225"/>
      <c r="O73" s="225"/>
      <c r="P73" s="225"/>
      <c r="Q73" s="225"/>
      <c r="R73" s="225"/>
      <c r="S73" s="225"/>
      <c r="T73" s="225"/>
      <c r="U73" s="225"/>
      <c r="V73" s="225"/>
      <c r="W73" s="225"/>
      <c r="X73" s="225"/>
      <c r="Y73" s="225"/>
      <c r="Z73" s="225"/>
      <c r="AA73" s="225"/>
      <c r="AB73" s="225"/>
      <c r="AC73" s="225"/>
      <c r="AD73" s="225"/>
      <c r="AE73" s="225"/>
      <c r="AF73" s="225"/>
      <c r="AG73" s="225"/>
      <c r="AH73" s="225"/>
      <c r="AI73" s="225"/>
      <c r="AJ73" s="225"/>
      <c r="AK73" s="225"/>
      <c r="AL73" s="225"/>
      <c r="AM73" s="225"/>
      <c r="AN73" s="225"/>
      <c r="AO73" s="225"/>
      <c r="AP73" s="225"/>
      <c r="AQ73" s="225"/>
      <c r="AR73" s="225"/>
      <c r="AS73" s="225"/>
      <c r="AT73" s="225"/>
      <c r="AU73" s="225"/>
      <c r="AV73" s="225"/>
      <c r="AW73" s="225"/>
      <c r="AX73" s="225"/>
      <c r="AY73" s="225"/>
      <c r="AZ73" s="225"/>
      <c r="BA73" s="225"/>
      <c r="BB73" s="225"/>
      <c r="BC73" s="225"/>
      <c r="BD73" s="225"/>
      <c r="BE73" s="225"/>
      <c r="BF73" s="225"/>
      <c r="BG73" s="225"/>
      <c r="BH73" s="225"/>
      <c r="BI73" s="225"/>
      <c r="BJ73" s="225"/>
      <c r="BK73" s="225"/>
      <c r="BL73" s="225"/>
      <c r="BM73" s="225"/>
      <c r="BN73" s="225"/>
      <c r="BO73" s="225"/>
      <c r="BP73" s="225"/>
      <c r="BQ73" s="225"/>
      <c r="BR73" s="225"/>
      <c r="BS73" s="225"/>
      <c r="BT73" s="225"/>
      <c r="BU73" s="225"/>
      <c r="BV73" s="225"/>
      <c r="BW73" s="225"/>
      <c r="BX73" s="225"/>
      <c r="BY73" s="225"/>
      <c r="BZ73" s="225"/>
      <c r="CA73" s="225"/>
      <c r="CB73" s="225"/>
      <c r="CC73" s="225"/>
      <c r="CD73" s="225"/>
      <c r="CE73" s="225"/>
      <c r="CF73" s="225"/>
      <c r="CG73" s="225"/>
      <c r="CH73" s="225"/>
      <c r="CI73" s="225"/>
      <c r="CJ73" s="225"/>
      <c r="CK73" s="225"/>
      <c r="CL73" s="225"/>
      <c r="CM73" s="225"/>
      <c r="CN73" s="225"/>
      <c r="CO73" s="225"/>
      <c r="CP73" s="225"/>
      <c r="CQ73" s="225"/>
      <c r="CR73" s="225"/>
      <c r="CS73" s="225"/>
      <c r="CT73" s="225"/>
      <c r="CU73" s="225"/>
      <c r="CV73" s="225"/>
      <c r="CW73" s="225"/>
      <c r="CX73" s="225"/>
      <c r="CY73" s="225"/>
      <c r="CZ73" s="225"/>
      <c r="DA73" s="225"/>
      <c r="DB73" s="225"/>
      <c r="DC73" s="225"/>
      <c r="DD73" s="225"/>
      <c r="DE73" s="225"/>
      <c r="DF73" s="225"/>
      <c r="DG73" s="225"/>
      <c r="DH73" s="225"/>
      <c r="DI73" s="225"/>
      <c r="DJ73" s="225"/>
      <c r="DK73" s="225"/>
      <c r="DL73" s="225"/>
      <c r="DM73" s="225"/>
      <c r="DN73" s="225"/>
      <c r="DO73" s="225"/>
      <c r="DP73" s="225"/>
      <c r="DQ73" s="225"/>
      <c r="DR73" s="225"/>
      <c r="DS73" s="225"/>
      <c r="DT73" s="225"/>
      <c r="DU73" s="225"/>
      <c r="DV73" s="225"/>
      <c r="DW73" s="225"/>
      <c r="DX73" s="225"/>
      <c r="DY73" s="225"/>
      <c r="DZ73" s="225"/>
      <c r="EA73" s="225"/>
      <c r="EB73" s="225"/>
      <c r="EC73" s="225"/>
      <c r="ED73" s="225"/>
      <c r="EE73" s="225"/>
      <c r="EF73" s="225"/>
      <c r="EG73" s="225"/>
      <c r="EH73" s="225"/>
      <c r="EI73" s="225"/>
      <c r="EJ73" s="225"/>
      <c r="EK73" s="225"/>
      <c r="EL73" s="225"/>
      <c r="EM73" s="225"/>
      <c r="EN73" s="225"/>
      <c r="EO73" s="225"/>
      <c r="EP73" s="225"/>
      <c r="EQ73" s="225"/>
      <c r="ER73" s="225"/>
      <c r="ES73" s="225"/>
      <c r="ET73" s="225"/>
      <c r="EU73" s="225"/>
      <c r="EV73" s="225"/>
      <c r="EW73" s="225"/>
      <c r="EX73" s="225"/>
      <c r="EY73" s="225"/>
      <c r="EZ73" s="225"/>
      <c r="FA73" s="225"/>
      <c r="FB73" s="225"/>
      <c r="FC73" s="225"/>
      <c r="FD73" s="225"/>
      <c r="FE73" s="225"/>
      <c r="FF73" s="225"/>
      <c r="FG73" s="225"/>
      <c r="FH73" s="225"/>
      <c r="FI73" s="225"/>
      <c r="FJ73" s="225"/>
      <c r="FK73" s="225"/>
      <c r="FL73" s="225"/>
      <c r="FM73" s="225"/>
      <c r="FN73" s="225"/>
      <c r="FO73" s="225"/>
      <c r="FP73" s="225"/>
      <c r="FQ73" s="225"/>
      <c r="FR73" s="225"/>
      <c r="FS73" s="225"/>
      <c r="FT73" s="225"/>
      <c r="FU73" s="225"/>
      <c r="FV73" s="225"/>
      <c r="FW73" s="225"/>
      <c r="FX73" s="225"/>
      <c r="FY73" s="225"/>
      <c r="FZ73" s="225"/>
      <c r="GA73" s="225"/>
      <c r="GB73" s="225"/>
      <c r="GC73" s="225"/>
      <c r="GD73" s="225"/>
      <c r="GE73" s="225"/>
      <c r="GF73" s="225"/>
      <c r="GG73" s="225"/>
      <c r="GH73" s="225"/>
      <c r="GI73" s="225"/>
      <c r="GJ73" s="225"/>
      <c r="GK73" s="225"/>
      <c r="GL73" s="225"/>
      <c r="GM73" s="225"/>
      <c r="GN73" s="225"/>
      <c r="GO73" s="225"/>
      <c r="GP73" s="225"/>
      <c r="GQ73" s="225"/>
      <c r="GR73" s="225"/>
      <c r="GS73" s="225"/>
      <c r="GT73" s="225"/>
      <c r="GU73" s="225"/>
      <c r="GV73" s="225"/>
      <c r="GW73" s="225"/>
      <c r="GX73" s="225"/>
      <c r="GY73" s="225"/>
      <c r="GZ73" s="225"/>
      <c r="HA73" s="225"/>
      <c r="HB73" s="225"/>
      <c r="HC73" s="225"/>
      <c r="HD73" s="225"/>
      <c r="HE73" s="225"/>
      <c r="HF73" s="225"/>
      <c r="HG73" s="225"/>
      <c r="HH73" s="225"/>
      <c r="HI73" s="225"/>
      <c r="HJ73" s="225"/>
      <c r="HK73" s="225"/>
      <c r="HL73" s="225"/>
      <c r="HM73" s="225"/>
      <c r="HN73" s="225"/>
      <c r="HO73" s="225"/>
      <c r="HP73" s="225"/>
      <c r="HQ73" s="225"/>
      <c r="HR73" s="225"/>
      <c r="HS73" s="225"/>
      <c r="HT73" s="225"/>
      <c r="HU73" s="225"/>
      <c r="HV73" s="225"/>
      <c r="HW73" s="225"/>
      <c r="HX73" s="225"/>
      <c r="HY73" s="225"/>
      <c r="HZ73" s="225"/>
      <c r="IA73" s="225"/>
      <c r="IB73" s="225"/>
      <c r="IC73" s="225"/>
      <c r="ID73" s="225"/>
      <c r="IE73" s="225"/>
      <c r="IF73" s="225"/>
      <c r="IG73" s="225"/>
      <c r="IH73" s="225"/>
      <c r="II73" s="225"/>
      <c r="IJ73" s="225"/>
      <c r="IK73" s="225"/>
      <c r="IL73" s="225"/>
      <c r="IM73" s="225"/>
      <c r="IN73" s="225"/>
      <c r="IO73" s="225"/>
      <c r="IP73" s="225"/>
      <c r="IQ73" s="225"/>
      <c r="IR73" s="225"/>
      <c r="IS73" s="225"/>
      <c r="IT73" s="225"/>
      <c r="IU73" s="225"/>
      <c r="IV73" s="225"/>
      <c r="IW73" s="128"/>
    </row>
    <row r="74" spans="1:259" s="278" customFormat="1" ht="12" customHeight="1">
      <c r="A74" s="418" t="s">
        <v>208</v>
      </c>
      <c r="B74" s="712">
        <v>34</v>
      </c>
      <c r="C74" s="445">
        <v>145</v>
      </c>
      <c r="D74" s="445">
        <v>148.45728399999999</v>
      </c>
      <c r="E74" s="712">
        <v>26</v>
      </c>
      <c r="F74" s="446">
        <v>64</v>
      </c>
      <c r="G74" s="491">
        <v>87.232254999999995</v>
      </c>
      <c r="H74" s="712">
        <v>8</v>
      </c>
      <c r="I74" s="446">
        <v>80</v>
      </c>
      <c r="J74" s="446">
        <v>61.225028999999992</v>
      </c>
      <c r="K74" s="508"/>
      <c r="L74" s="509"/>
      <c r="M74" s="509"/>
      <c r="N74" s="509"/>
      <c r="O74" s="509"/>
      <c r="P74" s="509"/>
      <c r="Q74" s="509"/>
      <c r="R74" s="509"/>
      <c r="S74" s="509"/>
      <c r="T74" s="509"/>
      <c r="U74" s="509"/>
      <c r="V74" s="509"/>
      <c r="W74" s="509"/>
      <c r="X74" s="509"/>
      <c r="Y74" s="509"/>
      <c r="Z74" s="509"/>
      <c r="AA74" s="509"/>
      <c r="AB74" s="509"/>
      <c r="AC74" s="509"/>
      <c r="AD74" s="509"/>
      <c r="AE74" s="509"/>
      <c r="AF74" s="509"/>
      <c r="AG74" s="509"/>
      <c r="AH74" s="509"/>
      <c r="AI74" s="509"/>
      <c r="AJ74" s="509"/>
      <c r="AK74" s="509"/>
      <c r="AL74" s="509"/>
      <c r="AM74" s="509"/>
      <c r="AN74" s="509"/>
      <c r="AO74" s="509"/>
      <c r="AP74" s="509"/>
      <c r="AQ74" s="509"/>
      <c r="AR74" s="509"/>
      <c r="AS74" s="509"/>
      <c r="AT74" s="509"/>
      <c r="AU74" s="509"/>
      <c r="AV74" s="509"/>
      <c r="AW74" s="509"/>
      <c r="AX74" s="509"/>
      <c r="AY74" s="509"/>
      <c r="AZ74" s="509"/>
      <c r="BA74" s="509"/>
      <c r="BB74" s="509"/>
      <c r="BC74" s="509"/>
      <c r="BD74" s="509"/>
      <c r="BE74" s="509"/>
      <c r="BF74" s="509"/>
      <c r="BG74" s="509"/>
      <c r="BH74" s="509"/>
      <c r="BI74" s="509"/>
      <c r="BJ74" s="509"/>
      <c r="BK74" s="509"/>
      <c r="BL74" s="509"/>
      <c r="BM74" s="509"/>
      <c r="BN74" s="509"/>
      <c r="BO74" s="509"/>
      <c r="BP74" s="509"/>
      <c r="BQ74" s="509"/>
      <c r="BR74" s="509"/>
      <c r="BS74" s="509"/>
      <c r="BT74" s="509"/>
      <c r="BU74" s="509"/>
      <c r="BV74" s="509"/>
      <c r="BW74" s="509"/>
      <c r="BX74" s="509"/>
      <c r="BY74" s="509"/>
      <c r="BZ74" s="509"/>
      <c r="CA74" s="509"/>
      <c r="CB74" s="509"/>
      <c r="CC74" s="509"/>
      <c r="CD74" s="509"/>
      <c r="CE74" s="509"/>
      <c r="CF74" s="509"/>
      <c r="CG74" s="509"/>
      <c r="CH74" s="509"/>
      <c r="CI74" s="509"/>
      <c r="CJ74" s="509"/>
      <c r="CK74" s="509"/>
      <c r="CL74" s="509"/>
      <c r="CM74" s="509"/>
      <c r="CN74" s="509"/>
      <c r="CO74" s="509"/>
      <c r="CP74" s="509"/>
      <c r="CQ74" s="509"/>
      <c r="CR74" s="509"/>
      <c r="CS74" s="509"/>
      <c r="CT74" s="509"/>
      <c r="CU74" s="509"/>
      <c r="CV74" s="509"/>
      <c r="CW74" s="509"/>
      <c r="CX74" s="509"/>
      <c r="CY74" s="509"/>
      <c r="CZ74" s="509"/>
      <c r="DA74" s="509"/>
      <c r="DB74" s="509"/>
      <c r="DC74" s="509"/>
      <c r="DD74" s="509"/>
      <c r="DE74" s="509"/>
      <c r="DF74" s="509"/>
      <c r="DG74" s="509"/>
      <c r="DH74" s="509"/>
      <c r="DI74" s="509"/>
      <c r="DJ74" s="509"/>
      <c r="DK74" s="509"/>
      <c r="DL74" s="509"/>
      <c r="DM74" s="509"/>
      <c r="DN74" s="509"/>
      <c r="DO74" s="509"/>
      <c r="DP74" s="509"/>
      <c r="DQ74" s="509"/>
      <c r="DR74" s="509"/>
      <c r="DS74" s="509"/>
      <c r="DT74" s="509"/>
      <c r="DU74" s="509"/>
      <c r="DV74" s="509"/>
      <c r="DW74" s="509"/>
      <c r="DX74" s="509"/>
      <c r="DY74" s="509"/>
      <c r="DZ74" s="509"/>
      <c r="EA74" s="509"/>
      <c r="EB74" s="509"/>
      <c r="EC74" s="509"/>
      <c r="ED74" s="509"/>
      <c r="EE74" s="509"/>
      <c r="EF74" s="509"/>
      <c r="EG74" s="509"/>
      <c r="EH74" s="509"/>
      <c r="EI74" s="509"/>
      <c r="EJ74" s="509"/>
      <c r="EK74" s="509"/>
      <c r="EL74" s="509"/>
      <c r="EM74" s="509"/>
      <c r="EN74" s="509"/>
      <c r="EO74" s="509"/>
      <c r="EP74" s="509"/>
      <c r="EQ74" s="509"/>
      <c r="ER74" s="509"/>
      <c r="ES74" s="509"/>
      <c r="ET74" s="509"/>
      <c r="EU74" s="509"/>
      <c r="EV74" s="509"/>
      <c r="EW74" s="509"/>
      <c r="EX74" s="509"/>
      <c r="EY74" s="509"/>
      <c r="EZ74" s="509"/>
      <c r="FA74" s="509"/>
      <c r="FB74" s="509"/>
      <c r="FC74" s="509"/>
      <c r="FD74" s="509"/>
      <c r="FE74" s="509"/>
      <c r="FF74" s="509"/>
      <c r="FG74" s="509"/>
      <c r="FH74" s="509"/>
      <c r="FI74" s="509"/>
      <c r="FJ74" s="509"/>
      <c r="FK74" s="509"/>
      <c r="FL74" s="509"/>
      <c r="FM74" s="509"/>
      <c r="FN74" s="509"/>
      <c r="FO74" s="509"/>
      <c r="FP74" s="509"/>
      <c r="FQ74" s="509"/>
      <c r="FR74" s="509"/>
      <c r="FS74" s="509"/>
      <c r="FT74" s="509"/>
      <c r="FU74" s="509"/>
      <c r="FV74" s="509"/>
      <c r="FW74" s="509"/>
      <c r="FX74" s="509"/>
      <c r="FY74" s="509"/>
      <c r="FZ74" s="509"/>
      <c r="GA74" s="509"/>
      <c r="GB74" s="509"/>
      <c r="GC74" s="509"/>
      <c r="GD74" s="509"/>
      <c r="GE74" s="509"/>
      <c r="GF74" s="509"/>
      <c r="GG74" s="509"/>
      <c r="GH74" s="509"/>
      <c r="GI74" s="509"/>
      <c r="GJ74" s="509"/>
      <c r="GK74" s="509"/>
      <c r="GL74" s="509"/>
      <c r="GM74" s="509"/>
      <c r="GN74" s="509"/>
      <c r="GO74" s="509"/>
      <c r="GP74" s="509"/>
      <c r="GQ74" s="509"/>
      <c r="GR74" s="509"/>
      <c r="GS74" s="509"/>
      <c r="GT74" s="509"/>
      <c r="GU74" s="509"/>
      <c r="GV74" s="509"/>
      <c r="GW74" s="509"/>
      <c r="GX74" s="509"/>
      <c r="GY74" s="509"/>
      <c r="GZ74" s="509"/>
      <c r="HA74" s="509"/>
      <c r="HB74" s="509"/>
      <c r="HC74" s="509"/>
      <c r="HD74" s="509"/>
      <c r="HE74" s="509"/>
      <c r="HF74" s="509"/>
      <c r="HG74" s="509"/>
      <c r="HH74" s="509"/>
      <c r="HI74" s="509"/>
      <c r="HJ74" s="509"/>
      <c r="HK74" s="509"/>
      <c r="HL74" s="509"/>
      <c r="HM74" s="509"/>
      <c r="HN74" s="509"/>
      <c r="HO74" s="509"/>
      <c r="HP74" s="509"/>
      <c r="HQ74" s="509"/>
      <c r="HR74" s="509"/>
      <c r="HS74" s="509"/>
      <c r="HT74" s="509"/>
      <c r="HU74" s="509"/>
      <c r="HV74" s="509"/>
      <c r="HW74" s="509"/>
      <c r="HX74" s="509"/>
      <c r="HY74" s="509"/>
      <c r="HZ74" s="509"/>
      <c r="IA74" s="509"/>
      <c r="IB74" s="509"/>
      <c r="IC74" s="509"/>
      <c r="ID74" s="509"/>
      <c r="IE74" s="509"/>
      <c r="IF74" s="509"/>
      <c r="IG74" s="509"/>
      <c r="IH74" s="509"/>
      <c r="II74" s="509"/>
      <c r="IJ74" s="509"/>
      <c r="IK74" s="509"/>
      <c r="IL74" s="509"/>
      <c r="IM74" s="509"/>
      <c r="IN74" s="509"/>
      <c r="IO74" s="509"/>
      <c r="IP74" s="509"/>
      <c r="IQ74" s="509"/>
      <c r="IR74" s="509"/>
      <c r="IS74" s="509"/>
      <c r="IT74" s="509"/>
      <c r="IU74" s="509"/>
      <c r="IV74" s="509"/>
      <c r="IW74" s="510"/>
    </row>
    <row r="75" spans="1:259" customFormat="1" ht="12" customHeight="1">
      <c r="A75" s="348" t="s">
        <v>70</v>
      </c>
      <c r="B75" s="712">
        <v>1828</v>
      </c>
      <c r="C75" s="445">
        <v>1617</v>
      </c>
      <c r="D75" s="445">
        <v>2094.6406470000002</v>
      </c>
      <c r="E75" s="712">
        <v>650</v>
      </c>
      <c r="F75" s="446">
        <v>499</v>
      </c>
      <c r="G75" s="491">
        <v>719.65558899999996</v>
      </c>
      <c r="H75" s="712">
        <v>1178</v>
      </c>
      <c r="I75" s="446">
        <v>1117</v>
      </c>
      <c r="J75" s="446">
        <v>1374.9850580000002</v>
      </c>
      <c r="K75" s="227"/>
      <c r="L75" s="225"/>
      <c r="M75" s="225"/>
      <c r="N75" s="225"/>
      <c r="O75" s="225"/>
      <c r="P75" s="225"/>
      <c r="Q75" s="225"/>
      <c r="R75" s="225"/>
      <c r="S75" s="225"/>
      <c r="T75" s="225"/>
      <c r="U75" s="225"/>
      <c r="V75" s="225"/>
      <c r="W75" s="225"/>
      <c r="X75" s="225"/>
      <c r="Y75" s="225"/>
      <c r="Z75" s="225"/>
      <c r="AA75" s="225"/>
      <c r="AB75" s="225"/>
      <c r="AC75" s="225"/>
      <c r="AD75" s="225"/>
      <c r="AE75" s="225"/>
      <c r="AF75" s="225"/>
      <c r="AG75" s="225"/>
      <c r="AH75" s="225"/>
      <c r="AI75" s="225"/>
      <c r="AJ75" s="225"/>
      <c r="AK75" s="225"/>
      <c r="AL75" s="225"/>
      <c r="AM75" s="225"/>
      <c r="AN75" s="225"/>
      <c r="AO75" s="225"/>
      <c r="AP75" s="225"/>
      <c r="AQ75" s="225"/>
      <c r="AR75" s="225"/>
      <c r="AS75" s="225"/>
      <c r="AT75" s="225"/>
      <c r="AU75" s="225"/>
      <c r="AV75" s="225"/>
      <c r="AW75" s="225"/>
      <c r="AX75" s="225"/>
      <c r="AY75" s="225"/>
      <c r="AZ75" s="225"/>
      <c r="BA75" s="225"/>
      <c r="BB75" s="225"/>
      <c r="BC75" s="225"/>
      <c r="BD75" s="225"/>
      <c r="BE75" s="225"/>
      <c r="BF75" s="225"/>
      <c r="BG75" s="225"/>
      <c r="BH75" s="225"/>
      <c r="BI75" s="225"/>
      <c r="BJ75" s="225"/>
      <c r="BK75" s="225"/>
      <c r="BL75" s="225"/>
      <c r="BM75" s="225"/>
      <c r="BN75" s="225"/>
      <c r="BO75" s="225"/>
      <c r="BP75" s="225"/>
      <c r="BQ75" s="225"/>
      <c r="BR75" s="225"/>
      <c r="BS75" s="225"/>
      <c r="BT75" s="225"/>
      <c r="BU75" s="225"/>
      <c r="BV75" s="225"/>
      <c r="BW75" s="225"/>
      <c r="BX75" s="225"/>
      <c r="BY75" s="225"/>
      <c r="BZ75" s="225"/>
      <c r="CA75" s="225"/>
      <c r="CB75" s="225"/>
      <c r="CC75" s="225"/>
      <c r="CD75" s="225"/>
      <c r="CE75" s="225"/>
      <c r="CF75" s="225"/>
      <c r="CG75" s="225"/>
      <c r="CH75" s="225"/>
      <c r="CI75" s="225"/>
      <c r="CJ75" s="225"/>
      <c r="CK75" s="225"/>
      <c r="CL75" s="225"/>
      <c r="CM75" s="225"/>
      <c r="CN75" s="225"/>
      <c r="CO75" s="225"/>
      <c r="CP75" s="225"/>
      <c r="CQ75" s="225"/>
      <c r="CR75" s="225"/>
      <c r="CS75" s="225"/>
      <c r="CT75" s="225"/>
      <c r="CU75" s="225"/>
      <c r="CV75" s="225"/>
      <c r="CW75" s="225"/>
      <c r="CX75" s="225"/>
      <c r="CY75" s="225"/>
      <c r="CZ75" s="225"/>
      <c r="DA75" s="225"/>
      <c r="DB75" s="225"/>
      <c r="DC75" s="225"/>
      <c r="DD75" s="225"/>
      <c r="DE75" s="225"/>
      <c r="DF75" s="225"/>
      <c r="DG75" s="225"/>
      <c r="DH75" s="225"/>
      <c r="DI75" s="225"/>
      <c r="DJ75" s="225"/>
      <c r="DK75" s="225"/>
      <c r="DL75" s="225"/>
      <c r="DM75" s="225"/>
      <c r="DN75" s="225"/>
      <c r="DO75" s="225"/>
      <c r="DP75" s="225"/>
      <c r="DQ75" s="225"/>
      <c r="DR75" s="225"/>
      <c r="DS75" s="225"/>
      <c r="DT75" s="225"/>
      <c r="DU75" s="225"/>
      <c r="DV75" s="225"/>
      <c r="DW75" s="225"/>
      <c r="DX75" s="225"/>
      <c r="DY75" s="225"/>
      <c r="DZ75" s="225"/>
      <c r="EA75" s="225"/>
      <c r="EB75" s="225"/>
      <c r="EC75" s="225"/>
      <c r="ED75" s="225"/>
      <c r="EE75" s="225"/>
      <c r="EF75" s="225"/>
      <c r="EG75" s="225"/>
      <c r="EH75" s="225"/>
      <c r="EI75" s="225"/>
      <c r="EJ75" s="225"/>
      <c r="EK75" s="225"/>
      <c r="EL75" s="225"/>
      <c r="EM75" s="225"/>
      <c r="EN75" s="225"/>
      <c r="EO75" s="225"/>
      <c r="EP75" s="225"/>
      <c r="EQ75" s="225"/>
      <c r="ER75" s="225"/>
      <c r="ES75" s="225"/>
      <c r="ET75" s="225"/>
      <c r="EU75" s="225"/>
      <c r="EV75" s="225"/>
      <c r="EW75" s="225"/>
      <c r="EX75" s="225"/>
      <c r="EY75" s="225"/>
      <c r="EZ75" s="225"/>
      <c r="FA75" s="225"/>
      <c r="FB75" s="225"/>
      <c r="FC75" s="225"/>
      <c r="FD75" s="225"/>
      <c r="FE75" s="225"/>
      <c r="FF75" s="225"/>
      <c r="FG75" s="225"/>
      <c r="FH75" s="225"/>
      <c r="FI75" s="225"/>
      <c r="FJ75" s="225"/>
      <c r="FK75" s="225"/>
      <c r="FL75" s="225"/>
      <c r="FM75" s="225"/>
      <c r="FN75" s="225"/>
      <c r="FO75" s="225"/>
      <c r="FP75" s="225"/>
      <c r="FQ75" s="225"/>
      <c r="FR75" s="225"/>
      <c r="FS75" s="225"/>
      <c r="FT75" s="225"/>
      <c r="FU75" s="225"/>
      <c r="FV75" s="225"/>
      <c r="FW75" s="225"/>
      <c r="FX75" s="225"/>
      <c r="FY75" s="225"/>
      <c r="FZ75" s="225"/>
      <c r="GA75" s="225"/>
      <c r="GB75" s="225"/>
      <c r="GC75" s="225"/>
      <c r="GD75" s="225"/>
      <c r="GE75" s="225"/>
      <c r="GF75" s="225"/>
      <c r="GG75" s="225"/>
      <c r="GH75" s="225"/>
      <c r="GI75" s="225"/>
      <c r="GJ75" s="225"/>
      <c r="GK75" s="225"/>
      <c r="GL75" s="225"/>
      <c r="GM75" s="225"/>
      <c r="GN75" s="225"/>
      <c r="GO75" s="225"/>
      <c r="GP75" s="225"/>
      <c r="GQ75" s="225"/>
      <c r="GR75" s="225"/>
      <c r="GS75" s="225"/>
      <c r="GT75" s="225"/>
      <c r="GU75" s="225"/>
      <c r="GV75" s="225"/>
      <c r="GW75" s="225"/>
      <c r="GX75" s="225"/>
      <c r="GY75" s="225"/>
      <c r="GZ75" s="225"/>
      <c r="HA75" s="225"/>
      <c r="HB75" s="225"/>
      <c r="HC75" s="225"/>
      <c r="HD75" s="225"/>
      <c r="HE75" s="225"/>
      <c r="HF75" s="225"/>
      <c r="HG75" s="225"/>
      <c r="HH75" s="225"/>
      <c r="HI75" s="225"/>
      <c r="HJ75" s="225"/>
      <c r="HK75" s="225"/>
      <c r="HL75" s="225"/>
      <c r="HM75" s="225"/>
      <c r="HN75" s="225"/>
      <c r="HO75" s="225"/>
      <c r="HP75" s="225"/>
      <c r="HQ75" s="225"/>
      <c r="HR75" s="225"/>
      <c r="HS75" s="225"/>
      <c r="HT75" s="225"/>
      <c r="HU75" s="225"/>
      <c r="HV75" s="225"/>
      <c r="HW75" s="225"/>
      <c r="HX75" s="225"/>
      <c r="HY75" s="225"/>
      <c r="HZ75" s="225"/>
      <c r="IA75" s="225"/>
      <c r="IB75" s="225"/>
      <c r="IC75" s="225"/>
      <c r="ID75" s="225"/>
      <c r="IE75" s="225"/>
      <c r="IF75" s="225"/>
      <c r="IG75" s="225"/>
      <c r="IH75" s="225"/>
      <c r="II75" s="225"/>
      <c r="IJ75" s="225"/>
      <c r="IK75" s="225"/>
      <c r="IL75" s="225"/>
      <c r="IM75" s="225"/>
      <c r="IN75" s="225"/>
      <c r="IO75" s="225"/>
      <c r="IP75" s="225"/>
      <c r="IQ75" s="225"/>
      <c r="IR75" s="225"/>
      <c r="IS75" s="225"/>
      <c r="IT75" s="225"/>
      <c r="IU75" s="225"/>
      <c r="IV75" s="225"/>
      <c r="IW75" s="128"/>
    </row>
    <row r="76" spans="1:259" customFormat="1" ht="12" customHeight="1">
      <c r="A76" s="348" t="s">
        <v>80</v>
      </c>
      <c r="B76" s="712">
        <v>658</v>
      </c>
      <c r="C76" s="445">
        <v>705</v>
      </c>
      <c r="D76" s="445">
        <v>865.08483200000001</v>
      </c>
      <c r="E76" s="712">
        <v>448</v>
      </c>
      <c r="F76" s="446">
        <v>627</v>
      </c>
      <c r="G76" s="491">
        <v>548.85613799999999</v>
      </c>
      <c r="H76" s="712">
        <v>210</v>
      </c>
      <c r="I76" s="446">
        <v>78</v>
      </c>
      <c r="J76" s="446">
        <v>316.22869400000002</v>
      </c>
      <c r="K76" s="227"/>
      <c r="L76" s="225"/>
      <c r="M76" s="225"/>
      <c r="N76" s="225"/>
      <c r="O76" s="225"/>
      <c r="P76" s="225"/>
      <c r="Q76" s="225"/>
      <c r="R76" s="225"/>
      <c r="S76" s="225"/>
      <c r="T76" s="225"/>
      <c r="U76" s="225"/>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225"/>
      <c r="AW76" s="225"/>
      <c r="AX76" s="225"/>
      <c r="AY76" s="225"/>
      <c r="AZ76" s="225"/>
      <c r="BA76" s="225"/>
      <c r="BB76" s="225"/>
      <c r="BC76" s="225"/>
      <c r="BD76" s="225"/>
      <c r="BE76" s="225"/>
      <c r="BF76" s="225"/>
      <c r="BG76" s="225"/>
      <c r="BH76" s="225"/>
      <c r="BI76" s="225"/>
      <c r="BJ76" s="225"/>
      <c r="BK76" s="225"/>
      <c r="BL76" s="225"/>
      <c r="BM76" s="225"/>
      <c r="BN76" s="225"/>
      <c r="BO76" s="225"/>
      <c r="BP76" s="225"/>
      <c r="BQ76" s="225"/>
      <c r="BR76" s="225"/>
      <c r="BS76" s="225"/>
      <c r="BT76" s="225"/>
      <c r="BU76" s="225"/>
      <c r="BV76" s="225"/>
      <c r="BW76" s="225"/>
      <c r="BX76" s="225"/>
      <c r="BY76" s="225"/>
      <c r="BZ76" s="225"/>
      <c r="CA76" s="225"/>
      <c r="CB76" s="225"/>
      <c r="CC76" s="225"/>
      <c r="CD76" s="225"/>
      <c r="CE76" s="225"/>
      <c r="CF76" s="225"/>
      <c r="CG76" s="225"/>
      <c r="CH76" s="225"/>
      <c r="CI76" s="225"/>
      <c r="CJ76" s="225"/>
      <c r="CK76" s="225"/>
      <c r="CL76" s="225"/>
      <c r="CM76" s="225"/>
      <c r="CN76" s="225"/>
      <c r="CO76" s="225"/>
      <c r="CP76" s="225"/>
      <c r="CQ76" s="225"/>
      <c r="CR76" s="225"/>
      <c r="CS76" s="225"/>
      <c r="CT76" s="225"/>
      <c r="CU76" s="225"/>
      <c r="CV76" s="225"/>
      <c r="CW76" s="225"/>
      <c r="CX76" s="225"/>
      <c r="CY76" s="225"/>
      <c r="CZ76" s="225"/>
      <c r="DA76" s="225"/>
      <c r="DB76" s="225"/>
      <c r="DC76" s="225"/>
      <c r="DD76" s="225"/>
      <c r="DE76" s="225"/>
      <c r="DF76" s="225"/>
      <c r="DG76" s="225"/>
      <c r="DH76" s="225"/>
      <c r="DI76" s="225"/>
      <c r="DJ76" s="225"/>
      <c r="DK76" s="225"/>
      <c r="DL76" s="225"/>
      <c r="DM76" s="225"/>
      <c r="DN76" s="225"/>
      <c r="DO76" s="225"/>
      <c r="DP76" s="225"/>
      <c r="DQ76" s="225"/>
      <c r="DR76" s="225"/>
      <c r="DS76" s="225"/>
      <c r="DT76" s="225"/>
      <c r="DU76" s="225"/>
      <c r="DV76" s="225"/>
      <c r="DW76" s="225"/>
      <c r="DX76" s="225"/>
      <c r="DY76" s="225"/>
      <c r="DZ76" s="225"/>
      <c r="EA76" s="225"/>
      <c r="EB76" s="225"/>
      <c r="EC76" s="225"/>
      <c r="ED76" s="225"/>
      <c r="EE76" s="225"/>
      <c r="EF76" s="225"/>
      <c r="EG76" s="225"/>
      <c r="EH76" s="225"/>
      <c r="EI76" s="225"/>
      <c r="EJ76" s="225"/>
      <c r="EK76" s="225"/>
      <c r="EL76" s="225"/>
      <c r="EM76" s="225"/>
      <c r="EN76" s="225"/>
      <c r="EO76" s="225"/>
      <c r="EP76" s="225"/>
      <c r="EQ76" s="225"/>
      <c r="ER76" s="225"/>
      <c r="ES76" s="225"/>
      <c r="ET76" s="225"/>
      <c r="EU76" s="225"/>
      <c r="EV76" s="225"/>
      <c r="EW76" s="225"/>
      <c r="EX76" s="225"/>
      <c r="EY76" s="225"/>
      <c r="EZ76" s="225"/>
      <c r="FA76" s="225"/>
      <c r="FB76" s="225"/>
      <c r="FC76" s="225"/>
      <c r="FD76" s="225"/>
      <c r="FE76" s="225"/>
      <c r="FF76" s="225"/>
      <c r="FG76" s="225"/>
      <c r="FH76" s="225"/>
      <c r="FI76" s="225"/>
      <c r="FJ76" s="225"/>
      <c r="FK76" s="225"/>
      <c r="FL76" s="225"/>
      <c r="FM76" s="225"/>
      <c r="FN76" s="225"/>
      <c r="FO76" s="225"/>
      <c r="FP76" s="225"/>
      <c r="FQ76" s="225"/>
      <c r="FR76" s="225"/>
      <c r="FS76" s="225"/>
      <c r="FT76" s="225"/>
      <c r="FU76" s="225"/>
      <c r="FV76" s="225"/>
      <c r="FW76" s="225"/>
      <c r="FX76" s="225"/>
      <c r="FY76" s="225"/>
      <c r="FZ76" s="225"/>
      <c r="GA76" s="225"/>
      <c r="GB76" s="225"/>
      <c r="GC76" s="225"/>
      <c r="GD76" s="225"/>
      <c r="GE76" s="225"/>
      <c r="GF76" s="225"/>
      <c r="GG76" s="225"/>
      <c r="GH76" s="225"/>
      <c r="GI76" s="225"/>
      <c r="GJ76" s="225"/>
      <c r="GK76" s="225"/>
      <c r="GL76" s="225"/>
      <c r="GM76" s="225"/>
      <c r="GN76" s="225"/>
      <c r="GO76" s="225"/>
      <c r="GP76" s="225"/>
      <c r="GQ76" s="225"/>
      <c r="GR76" s="225"/>
      <c r="GS76" s="225"/>
      <c r="GT76" s="225"/>
      <c r="GU76" s="225"/>
      <c r="GV76" s="225"/>
      <c r="GW76" s="225"/>
      <c r="GX76" s="225"/>
      <c r="GY76" s="225"/>
      <c r="GZ76" s="225"/>
      <c r="HA76" s="225"/>
      <c r="HB76" s="225"/>
      <c r="HC76" s="225"/>
      <c r="HD76" s="225"/>
      <c r="HE76" s="225"/>
      <c r="HF76" s="225"/>
      <c r="HG76" s="225"/>
      <c r="HH76" s="225"/>
      <c r="HI76" s="225"/>
      <c r="HJ76" s="225"/>
      <c r="HK76" s="225"/>
      <c r="HL76" s="225"/>
      <c r="HM76" s="225"/>
      <c r="HN76" s="225"/>
      <c r="HO76" s="225"/>
      <c r="HP76" s="225"/>
      <c r="HQ76" s="225"/>
      <c r="HR76" s="225"/>
      <c r="HS76" s="225"/>
      <c r="HT76" s="225"/>
      <c r="HU76" s="225"/>
      <c r="HV76" s="225"/>
      <c r="HW76" s="225"/>
      <c r="HX76" s="225"/>
      <c r="HY76" s="225"/>
      <c r="HZ76" s="225"/>
      <c r="IA76" s="225"/>
      <c r="IB76" s="225"/>
      <c r="IC76" s="225"/>
      <c r="ID76" s="225"/>
      <c r="IE76" s="225"/>
      <c r="IF76" s="225"/>
      <c r="IG76" s="225"/>
      <c r="IH76" s="225"/>
      <c r="II76" s="225"/>
      <c r="IJ76" s="225"/>
      <c r="IK76" s="225"/>
      <c r="IL76" s="225"/>
      <c r="IM76" s="225"/>
      <c r="IN76" s="225"/>
      <c r="IO76" s="225"/>
      <c r="IP76" s="225"/>
      <c r="IQ76" s="225"/>
      <c r="IR76" s="225"/>
      <c r="IS76" s="225"/>
      <c r="IT76" s="225"/>
      <c r="IU76" s="225"/>
      <c r="IV76" s="225"/>
      <c r="IW76" s="128"/>
    </row>
    <row r="77" spans="1:259" customFormat="1" ht="12" customHeight="1">
      <c r="A77" s="348" t="s">
        <v>226</v>
      </c>
      <c r="B77" s="712">
        <v>166</v>
      </c>
      <c r="C77" s="445">
        <v>167</v>
      </c>
      <c r="D77" s="445">
        <v>264.93978499999997</v>
      </c>
      <c r="E77" s="712">
        <v>120</v>
      </c>
      <c r="F77" s="446">
        <v>93</v>
      </c>
      <c r="G77" s="491">
        <v>198.51485600000001</v>
      </c>
      <c r="H77" s="712">
        <v>46</v>
      </c>
      <c r="I77" s="446">
        <v>74</v>
      </c>
      <c r="J77" s="446">
        <v>66.424928999999963</v>
      </c>
      <c r="K77" s="227"/>
      <c r="L77" s="225"/>
      <c r="M77" s="225"/>
      <c r="N77" s="225"/>
      <c r="O77" s="225"/>
      <c r="P77" s="225"/>
      <c r="Q77" s="225"/>
      <c r="R77" s="225"/>
      <c r="S77" s="225"/>
      <c r="T77" s="225"/>
      <c r="U77" s="225"/>
      <c r="V77" s="225"/>
      <c r="W77" s="225"/>
      <c r="X77" s="225"/>
      <c r="Y77" s="225"/>
      <c r="Z77" s="225"/>
      <c r="AA77" s="225"/>
      <c r="AB77" s="225"/>
      <c r="AC77" s="225"/>
      <c r="AD77" s="225"/>
      <c r="AE77" s="225"/>
      <c r="AF77" s="225"/>
      <c r="AG77" s="225"/>
      <c r="AH77" s="225"/>
      <c r="AI77" s="225"/>
      <c r="AJ77" s="225"/>
      <c r="AK77" s="225"/>
      <c r="AL77" s="225"/>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5"/>
      <c r="BI77" s="225"/>
      <c r="BJ77" s="225"/>
      <c r="BK77" s="225"/>
      <c r="BL77" s="225"/>
      <c r="BM77" s="225"/>
      <c r="BN77" s="225"/>
      <c r="BO77" s="225"/>
      <c r="BP77" s="225"/>
      <c r="BQ77" s="225"/>
      <c r="BR77" s="225"/>
      <c r="BS77" s="225"/>
      <c r="BT77" s="225"/>
      <c r="BU77" s="225"/>
      <c r="BV77" s="225"/>
      <c r="BW77" s="225"/>
      <c r="BX77" s="225"/>
      <c r="BY77" s="225"/>
      <c r="BZ77" s="225"/>
      <c r="CA77" s="225"/>
      <c r="CB77" s="225"/>
      <c r="CC77" s="225"/>
      <c r="CD77" s="225"/>
      <c r="CE77" s="225"/>
      <c r="CF77" s="225"/>
      <c r="CG77" s="225"/>
      <c r="CH77" s="225"/>
      <c r="CI77" s="225"/>
      <c r="CJ77" s="225"/>
      <c r="CK77" s="225"/>
      <c r="CL77" s="225"/>
      <c r="CM77" s="225"/>
      <c r="CN77" s="225"/>
      <c r="CO77" s="225"/>
      <c r="CP77" s="225"/>
      <c r="CQ77" s="225"/>
      <c r="CR77" s="225"/>
      <c r="CS77" s="225"/>
      <c r="CT77" s="225"/>
      <c r="CU77" s="225"/>
      <c r="CV77" s="225"/>
      <c r="CW77" s="225"/>
      <c r="CX77" s="225"/>
      <c r="CY77" s="225"/>
      <c r="CZ77" s="225"/>
      <c r="DA77" s="225"/>
      <c r="DB77" s="225"/>
      <c r="DC77" s="225"/>
      <c r="DD77" s="225"/>
      <c r="DE77" s="225"/>
      <c r="DF77" s="225"/>
      <c r="DG77" s="225"/>
      <c r="DH77" s="225"/>
      <c r="DI77" s="225"/>
      <c r="DJ77" s="225"/>
      <c r="DK77" s="225"/>
      <c r="DL77" s="225"/>
      <c r="DM77" s="225"/>
      <c r="DN77" s="225"/>
      <c r="DO77" s="225"/>
      <c r="DP77" s="225"/>
      <c r="DQ77" s="225"/>
      <c r="DR77" s="225"/>
      <c r="DS77" s="225"/>
      <c r="DT77" s="225"/>
      <c r="DU77" s="225"/>
      <c r="DV77" s="225"/>
      <c r="DW77" s="225"/>
      <c r="DX77" s="225"/>
      <c r="DY77" s="225"/>
      <c r="DZ77" s="225"/>
      <c r="EA77" s="225"/>
      <c r="EB77" s="225"/>
      <c r="EC77" s="225"/>
      <c r="ED77" s="225"/>
      <c r="EE77" s="225"/>
      <c r="EF77" s="225"/>
      <c r="EG77" s="225"/>
      <c r="EH77" s="225"/>
      <c r="EI77" s="225"/>
      <c r="EJ77" s="225"/>
      <c r="EK77" s="225"/>
      <c r="EL77" s="225"/>
      <c r="EM77" s="225"/>
      <c r="EN77" s="225"/>
      <c r="EO77" s="225"/>
      <c r="EP77" s="225"/>
      <c r="EQ77" s="225"/>
      <c r="ER77" s="225"/>
      <c r="ES77" s="225"/>
      <c r="ET77" s="225"/>
      <c r="EU77" s="225"/>
      <c r="EV77" s="225"/>
      <c r="EW77" s="225"/>
      <c r="EX77" s="225"/>
      <c r="EY77" s="225"/>
      <c r="EZ77" s="225"/>
      <c r="FA77" s="225"/>
      <c r="FB77" s="225"/>
      <c r="FC77" s="225"/>
      <c r="FD77" s="225"/>
      <c r="FE77" s="225"/>
      <c r="FF77" s="225"/>
      <c r="FG77" s="225"/>
      <c r="FH77" s="225"/>
      <c r="FI77" s="225"/>
      <c r="FJ77" s="225"/>
      <c r="FK77" s="225"/>
      <c r="FL77" s="225"/>
      <c r="FM77" s="225"/>
      <c r="FN77" s="225"/>
      <c r="FO77" s="225"/>
      <c r="FP77" s="225"/>
      <c r="FQ77" s="225"/>
      <c r="FR77" s="225"/>
      <c r="FS77" s="225"/>
      <c r="FT77" s="225"/>
      <c r="FU77" s="225"/>
      <c r="FV77" s="225"/>
      <c r="FW77" s="225"/>
      <c r="FX77" s="225"/>
      <c r="FY77" s="225"/>
      <c r="FZ77" s="225"/>
      <c r="GA77" s="225"/>
      <c r="GB77" s="225"/>
      <c r="GC77" s="225"/>
      <c r="GD77" s="225"/>
      <c r="GE77" s="225"/>
      <c r="GF77" s="225"/>
      <c r="GG77" s="225"/>
      <c r="GH77" s="225"/>
      <c r="GI77" s="225"/>
      <c r="GJ77" s="225"/>
      <c r="GK77" s="225"/>
      <c r="GL77" s="225"/>
      <c r="GM77" s="225"/>
      <c r="GN77" s="225"/>
      <c r="GO77" s="225"/>
      <c r="GP77" s="225"/>
      <c r="GQ77" s="225"/>
      <c r="GR77" s="225"/>
      <c r="GS77" s="225"/>
      <c r="GT77" s="225"/>
      <c r="GU77" s="225"/>
      <c r="GV77" s="225"/>
      <c r="GW77" s="225"/>
      <c r="GX77" s="225"/>
      <c r="GY77" s="225"/>
      <c r="GZ77" s="225"/>
      <c r="HA77" s="225"/>
      <c r="HB77" s="225"/>
      <c r="HC77" s="225"/>
      <c r="HD77" s="225"/>
      <c r="HE77" s="225"/>
      <c r="HF77" s="225"/>
      <c r="HG77" s="225"/>
      <c r="HH77" s="225"/>
      <c r="HI77" s="225"/>
      <c r="HJ77" s="225"/>
      <c r="HK77" s="225"/>
      <c r="HL77" s="225"/>
      <c r="HM77" s="225"/>
      <c r="HN77" s="225"/>
      <c r="HO77" s="225"/>
      <c r="HP77" s="225"/>
      <c r="HQ77" s="225"/>
      <c r="HR77" s="225"/>
      <c r="HS77" s="225"/>
      <c r="HT77" s="225"/>
      <c r="HU77" s="225"/>
      <c r="HV77" s="225"/>
      <c r="HW77" s="225"/>
      <c r="HX77" s="225"/>
      <c r="HY77" s="225"/>
      <c r="HZ77" s="225"/>
      <c r="IA77" s="225"/>
      <c r="IB77" s="225"/>
      <c r="IC77" s="225"/>
      <c r="ID77" s="225"/>
      <c r="IE77" s="225"/>
      <c r="IF77" s="225"/>
      <c r="IG77" s="225"/>
      <c r="IH77" s="225"/>
      <c r="II77" s="225"/>
      <c r="IJ77" s="225"/>
      <c r="IK77" s="225"/>
      <c r="IL77" s="225"/>
      <c r="IM77" s="225"/>
      <c r="IN77" s="225"/>
      <c r="IO77" s="225"/>
      <c r="IP77" s="225"/>
      <c r="IQ77" s="225"/>
      <c r="IR77" s="225"/>
      <c r="IS77" s="225"/>
      <c r="IT77" s="225"/>
      <c r="IU77" s="225"/>
      <c r="IV77" s="225"/>
      <c r="IW77" s="128"/>
    </row>
    <row r="78" spans="1:259" customFormat="1" ht="12" customHeight="1">
      <c r="A78" s="348" t="s">
        <v>81</v>
      </c>
      <c r="B78" s="712">
        <v>283</v>
      </c>
      <c r="C78" s="445">
        <v>309</v>
      </c>
      <c r="D78" s="445">
        <v>376.80114700000001</v>
      </c>
      <c r="E78" s="712">
        <v>190</v>
      </c>
      <c r="F78" s="446">
        <v>218</v>
      </c>
      <c r="G78" s="491">
        <v>247.33194599999999</v>
      </c>
      <c r="H78" s="712">
        <v>93</v>
      </c>
      <c r="I78" s="446">
        <v>91</v>
      </c>
      <c r="J78" s="446">
        <v>129.46920100000003</v>
      </c>
      <c r="K78" s="227"/>
      <c r="L78" s="225"/>
      <c r="M78" s="225"/>
      <c r="N78" s="225"/>
      <c r="O78" s="225"/>
      <c r="P78" s="225"/>
      <c r="Q78" s="225"/>
      <c r="R78" s="225"/>
      <c r="S78" s="225"/>
      <c r="T78" s="225"/>
      <c r="U78" s="225"/>
      <c r="V78" s="225"/>
      <c r="W78" s="225"/>
      <c r="X78" s="225"/>
      <c r="Y78" s="225"/>
      <c r="Z78" s="225"/>
      <c r="AA78" s="225"/>
      <c r="AB78" s="225"/>
      <c r="AC78" s="225"/>
      <c r="AD78" s="225"/>
      <c r="AE78" s="225"/>
      <c r="AF78" s="225"/>
      <c r="AG78" s="225"/>
      <c r="AH78" s="225"/>
      <c r="AI78" s="225"/>
      <c r="AJ78" s="225"/>
      <c r="AK78" s="225"/>
      <c r="AL78" s="225"/>
      <c r="AM78" s="225"/>
      <c r="AN78" s="225"/>
      <c r="AO78" s="225"/>
      <c r="AP78" s="225"/>
      <c r="AQ78" s="225"/>
      <c r="AR78" s="225"/>
      <c r="AS78" s="225"/>
      <c r="AT78" s="225"/>
      <c r="AU78" s="225"/>
      <c r="AV78" s="225"/>
      <c r="AW78" s="225"/>
      <c r="AX78" s="225"/>
      <c r="AY78" s="225"/>
      <c r="AZ78" s="225"/>
      <c r="BA78" s="225"/>
      <c r="BB78" s="225"/>
      <c r="BC78" s="225"/>
      <c r="BD78" s="225"/>
      <c r="BE78" s="225"/>
      <c r="BF78" s="225"/>
      <c r="BG78" s="225"/>
      <c r="BH78" s="225"/>
      <c r="BI78" s="225"/>
      <c r="BJ78" s="225"/>
      <c r="BK78" s="225"/>
      <c r="BL78" s="225"/>
      <c r="BM78" s="225"/>
      <c r="BN78" s="225"/>
      <c r="BO78" s="225"/>
      <c r="BP78" s="225"/>
      <c r="BQ78" s="225"/>
      <c r="BR78" s="225"/>
      <c r="BS78" s="225"/>
      <c r="BT78" s="225"/>
      <c r="BU78" s="225"/>
      <c r="BV78" s="225"/>
      <c r="BW78" s="225"/>
      <c r="BX78" s="225"/>
      <c r="BY78" s="225"/>
      <c r="BZ78" s="225"/>
      <c r="CA78" s="225"/>
      <c r="CB78" s="225"/>
      <c r="CC78" s="225"/>
      <c r="CD78" s="225"/>
      <c r="CE78" s="225"/>
      <c r="CF78" s="225"/>
      <c r="CG78" s="225"/>
      <c r="CH78" s="225"/>
      <c r="CI78" s="225"/>
      <c r="CJ78" s="225"/>
      <c r="CK78" s="225"/>
      <c r="CL78" s="225"/>
      <c r="CM78" s="225"/>
      <c r="CN78" s="225"/>
      <c r="CO78" s="225"/>
      <c r="CP78" s="225"/>
      <c r="CQ78" s="225"/>
      <c r="CR78" s="225"/>
      <c r="CS78" s="225"/>
      <c r="CT78" s="225"/>
      <c r="CU78" s="225"/>
      <c r="CV78" s="225"/>
      <c r="CW78" s="225"/>
      <c r="CX78" s="225"/>
      <c r="CY78" s="225"/>
      <c r="CZ78" s="225"/>
      <c r="DA78" s="225"/>
      <c r="DB78" s="225"/>
      <c r="DC78" s="225"/>
      <c r="DD78" s="225"/>
      <c r="DE78" s="225"/>
      <c r="DF78" s="225"/>
      <c r="DG78" s="225"/>
      <c r="DH78" s="225"/>
      <c r="DI78" s="225"/>
      <c r="DJ78" s="225"/>
      <c r="DK78" s="225"/>
      <c r="DL78" s="225"/>
      <c r="DM78" s="225"/>
      <c r="DN78" s="225"/>
      <c r="DO78" s="225"/>
      <c r="DP78" s="225"/>
      <c r="DQ78" s="225"/>
      <c r="DR78" s="225"/>
      <c r="DS78" s="225"/>
      <c r="DT78" s="225"/>
      <c r="DU78" s="225"/>
      <c r="DV78" s="225"/>
      <c r="DW78" s="225"/>
      <c r="DX78" s="225"/>
      <c r="DY78" s="225"/>
      <c r="DZ78" s="225"/>
      <c r="EA78" s="225"/>
      <c r="EB78" s="225"/>
      <c r="EC78" s="225"/>
      <c r="ED78" s="225"/>
      <c r="EE78" s="225"/>
      <c r="EF78" s="225"/>
      <c r="EG78" s="225"/>
      <c r="EH78" s="225"/>
      <c r="EI78" s="225"/>
      <c r="EJ78" s="225"/>
      <c r="EK78" s="225"/>
      <c r="EL78" s="225"/>
      <c r="EM78" s="225"/>
      <c r="EN78" s="225"/>
      <c r="EO78" s="225"/>
      <c r="EP78" s="225"/>
      <c r="EQ78" s="225"/>
      <c r="ER78" s="225"/>
      <c r="ES78" s="225"/>
      <c r="ET78" s="225"/>
      <c r="EU78" s="225"/>
      <c r="EV78" s="225"/>
      <c r="EW78" s="225"/>
      <c r="EX78" s="225"/>
      <c r="EY78" s="225"/>
      <c r="EZ78" s="225"/>
      <c r="FA78" s="225"/>
      <c r="FB78" s="225"/>
      <c r="FC78" s="225"/>
      <c r="FD78" s="225"/>
      <c r="FE78" s="225"/>
      <c r="FF78" s="225"/>
      <c r="FG78" s="225"/>
      <c r="FH78" s="225"/>
      <c r="FI78" s="225"/>
      <c r="FJ78" s="225"/>
      <c r="FK78" s="225"/>
      <c r="FL78" s="225"/>
      <c r="FM78" s="225"/>
      <c r="FN78" s="225"/>
      <c r="FO78" s="225"/>
      <c r="FP78" s="225"/>
      <c r="FQ78" s="225"/>
      <c r="FR78" s="225"/>
      <c r="FS78" s="225"/>
      <c r="FT78" s="225"/>
      <c r="FU78" s="225"/>
      <c r="FV78" s="225"/>
      <c r="FW78" s="225"/>
      <c r="FX78" s="225"/>
      <c r="FY78" s="225"/>
      <c r="FZ78" s="225"/>
      <c r="GA78" s="225"/>
      <c r="GB78" s="225"/>
      <c r="GC78" s="225"/>
      <c r="GD78" s="225"/>
      <c r="GE78" s="225"/>
      <c r="GF78" s="225"/>
      <c r="GG78" s="225"/>
      <c r="GH78" s="225"/>
      <c r="GI78" s="225"/>
      <c r="GJ78" s="225"/>
      <c r="GK78" s="225"/>
      <c r="GL78" s="225"/>
      <c r="GM78" s="225"/>
      <c r="GN78" s="225"/>
      <c r="GO78" s="225"/>
      <c r="GP78" s="225"/>
      <c r="GQ78" s="225"/>
      <c r="GR78" s="225"/>
      <c r="GS78" s="225"/>
      <c r="GT78" s="225"/>
      <c r="GU78" s="225"/>
      <c r="GV78" s="225"/>
      <c r="GW78" s="225"/>
      <c r="GX78" s="225"/>
      <c r="GY78" s="225"/>
      <c r="GZ78" s="225"/>
      <c r="HA78" s="225"/>
      <c r="HB78" s="225"/>
      <c r="HC78" s="225"/>
      <c r="HD78" s="225"/>
      <c r="HE78" s="225"/>
      <c r="HF78" s="225"/>
      <c r="HG78" s="225"/>
      <c r="HH78" s="225"/>
      <c r="HI78" s="225"/>
      <c r="HJ78" s="225"/>
      <c r="HK78" s="225"/>
      <c r="HL78" s="225"/>
      <c r="HM78" s="225"/>
      <c r="HN78" s="225"/>
      <c r="HO78" s="225"/>
      <c r="HP78" s="225"/>
      <c r="HQ78" s="225"/>
      <c r="HR78" s="225"/>
      <c r="HS78" s="225"/>
      <c r="HT78" s="225"/>
      <c r="HU78" s="225"/>
      <c r="HV78" s="225"/>
      <c r="HW78" s="225"/>
      <c r="HX78" s="225"/>
      <c r="HY78" s="225"/>
      <c r="HZ78" s="225"/>
      <c r="IA78" s="225"/>
      <c r="IB78" s="225"/>
      <c r="IC78" s="225"/>
      <c r="ID78" s="225"/>
      <c r="IE78" s="225"/>
      <c r="IF78" s="225"/>
      <c r="IG78" s="225"/>
      <c r="IH78" s="225"/>
      <c r="II78" s="225"/>
      <c r="IJ78" s="225"/>
      <c r="IK78" s="225"/>
      <c r="IL78" s="225"/>
      <c r="IM78" s="225"/>
      <c r="IN78" s="225"/>
      <c r="IO78" s="225"/>
      <c r="IP78" s="225"/>
      <c r="IQ78" s="225"/>
      <c r="IR78" s="225"/>
      <c r="IS78" s="225"/>
      <c r="IT78" s="225"/>
      <c r="IU78" s="225"/>
      <c r="IV78" s="225"/>
      <c r="IW78" s="128"/>
    </row>
    <row r="79" spans="1:259" customFormat="1" ht="12" customHeight="1">
      <c r="A79" s="348" t="s">
        <v>82</v>
      </c>
      <c r="B79" s="712">
        <v>0</v>
      </c>
      <c r="C79" s="445">
        <v>0</v>
      </c>
      <c r="D79" s="445">
        <v>0.114537</v>
      </c>
      <c r="E79" s="712">
        <v>0</v>
      </c>
      <c r="F79" s="446">
        <v>0</v>
      </c>
      <c r="G79" s="491">
        <v>5.7350999999999999E-2</v>
      </c>
      <c r="H79" s="712">
        <v>0</v>
      </c>
      <c r="I79" s="446">
        <v>0</v>
      </c>
      <c r="J79" s="446">
        <v>5.7186000000000001E-2</v>
      </c>
      <c r="K79" s="227"/>
      <c r="L79" s="225"/>
      <c r="M79" s="225"/>
      <c r="N79" s="225"/>
      <c r="O79" s="225"/>
      <c r="P79" s="225"/>
      <c r="Q79" s="225"/>
      <c r="R79" s="225"/>
      <c r="S79" s="225"/>
      <c r="T79" s="225"/>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225"/>
      <c r="AV79" s="225"/>
      <c r="AW79" s="225"/>
      <c r="AX79" s="225"/>
      <c r="AY79" s="225"/>
      <c r="AZ79" s="225"/>
      <c r="BA79" s="225"/>
      <c r="BB79" s="225"/>
      <c r="BC79" s="225"/>
      <c r="BD79" s="225"/>
      <c r="BE79" s="225"/>
      <c r="BF79" s="225"/>
      <c r="BG79" s="225"/>
      <c r="BH79" s="225"/>
      <c r="BI79" s="225"/>
      <c r="BJ79" s="225"/>
      <c r="BK79" s="225"/>
      <c r="BL79" s="225"/>
      <c r="BM79" s="225"/>
      <c r="BN79" s="225"/>
      <c r="BO79" s="225"/>
      <c r="BP79" s="225"/>
      <c r="BQ79" s="225"/>
      <c r="BR79" s="225"/>
      <c r="BS79" s="225"/>
      <c r="BT79" s="225"/>
      <c r="BU79" s="225"/>
      <c r="BV79" s="225"/>
      <c r="BW79" s="225"/>
      <c r="BX79" s="225"/>
      <c r="BY79" s="225"/>
      <c r="BZ79" s="225"/>
      <c r="CA79" s="225"/>
      <c r="CB79" s="225"/>
      <c r="CC79" s="225"/>
      <c r="CD79" s="225"/>
      <c r="CE79" s="225"/>
      <c r="CF79" s="225"/>
      <c r="CG79" s="225"/>
      <c r="CH79" s="225"/>
      <c r="CI79" s="225"/>
      <c r="CJ79" s="225"/>
      <c r="CK79" s="225"/>
      <c r="CL79" s="225"/>
      <c r="CM79" s="225"/>
      <c r="CN79" s="225"/>
      <c r="CO79" s="225"/>
      <c r="CP79" s="225"/>
      <c r="CQ79" s="225"/>
      <c r="CR79" s="225"/>
      <c r="CS79" s="225"/>
      <c r="CT79" s="225"/>
      <c r="CU79" s="225"/>
      <c r="CV79" s="225"/>
      <c r="CW79" s="225"/>
      <c r="CX79" s="225"/>
      <c r="CY79" s="225"/>
      <c r="CZ79" s="225"/>
      <c r="DA79" s="225"/>
      <c r="DB79" s="225"/>
      <c r="DC79" s="225"/>
      <c r="DD79" s="225"/>
      <c r="DE79" s="225"/>
      <c r="DF79" s="225"/>
      <c r="DG79" s="225"/>
      <c r="DH79" s="225"/>
      <c r="DI79" s="225"/>
      <c r="DJ79" s="225"/>
      <c r="DK79" s="225"/>
      <c r="DL79" s="225"/>
      <c r="DM79" s="225"/>
      <c r="DN79" s="225"/>
      <c r="DO79" s="225"/>
      <c r="DP79" s="225"/>
      <c r="DQ79" s="225"/>
      <c r="DR79" s="225"/>
      <c r="DS79" s="225"/>
      <c r="DT79" s="225"/>
      <c r="DU79" s="225"/>
      <c r="DV79" s="225"/>
      <c r="DW79" s="225"/>
      <c r="DX79" s="225"/>
      <c r="DY79" s="225"/>
      <c r="DZ79" s="225"/>
      <c r="EA79" s="225"/>
      <c r="EB79" s="225"/>
      <c r="EC79" s="225"/>
      <c r="ED79" s="225"/>
      <c r="EE79" s="225"/>
      <c r="EF79" s="225"/>
      <c r="EG79" s="225"/>
      <c r="EH79" s="225"/>
      <c r="EI79" s="225"/>
      <c r="EJ79" s="225"/>
      <c r="EK79" s="225"/>
      <c r="EL79" s="225"/>
      <c r="EM79" s="225"/>
      <c r="EN79" s="225"/>
      <c r="EO79" s="225"/>
      <c r="EP79" s="225"/>
      <c r="EQ79" s="225"/>
      <c r="ER79" s="225"/>
      <c r="ES79" s="225"/>
      <c r="ET79" s="225"/>
      <c r="EU79" s="225"/>
      <c r="EV79" s="225"/>
      <c r="EW79" s="225"/>
      <c r="EX79" s="225"/>
      <c r="EY79" s="225"/>
      <c r="EZ79" s="225"/>
      <c r="FA79" s="225"/>
      <c r="FB79" s="225"/>
      <c r="FC79" s="225"/>
      <c r="FD79" s="225"/>
      <c r="FE79" s="225"/>
      <c r="FF79" s="225"/>
      <c r="FG79" s="225"/>
      <c r="FH79" s="225"/>
      <c r="FI79" s="225"/>
      <c r="FJ79" s="225"/>
      <c r="FK79" s="225"/>
      <c r="FL79" s="225"/>
      <c r="FM79" s="225"/>
      <c r="FN79" s="225"/>
      <c r="FO79" s="225"/>
      <c r="FP79" s="225"/>
      <c r="FQ79" s="225"/>
      <c r="FR79" s="225"/>
      <c r="FS79" s="225"/>
      <c r="FT79" s="225"/>
      <c r="FU79" s="225"/>
      <c r="FV79" s="225"/>
      <c r="FW79" s="225"/>
      <c r="FX79" s="225"/>
      <c r="FY79" s="225"/>
      <c r="FZ79" s="225"/>
      <c r="GA79" s="225"/>
      <c r="GB79" s="225"/>
      <c r="GC79" s="225"/>
      <c r="GD79" s="225"/>
      <c r="GE79" s="225"/>
      <c r="GF79" s="225"/>
      <c r="GG79" s="225"/>
      <c r="GH79" s="225"/>
      <c r="GI79" s="225"/>
      <c r="GJ79" s="225"/>
      <c r="GK79" s="225"/>
      <c r="GL79" s="225"/>
      <c r="GM79" s="225"/>
      <c r="GN79" s="225"/>
      <c r="GO79" s="225"/>
      <c r="GP79" s="225"/>
      <c r="GQ79" s="225"/>
      <c r="GR79" s="225"/>
      <c r="GS79" s="225"/>
      <c r="GT79" s="225"/>
      <c r="GU79" s="225"/>
      <c r="GV79" s="225"/>
      <c r="GW79" s="225"/>
      <c r="GX79" s="225"/>
      <c r="GY79" s="225"/>
      <c r="GZ79" s="225"/>
      <c r="HA79" s="225"/>
      <c r="HB79" s="225"/>
      <c r="HC79" s="225"/>
      <c r="HD79" s="225"/>
      <c r="HE79" s="225"/>
      <c r="HF79" s="225"/>
      <c r="HG79" s="225"/>
      <c r="HH79" s="225"/>
      <c r="HI79" s="225"/>
      <c r="HJ79" s="225"/>
      <c r="HK79" s="225"/>
      <c r="HL79" s="225"/>
      <c r="HM79" s="225"/>
      <c r="HN79" s="225"/>
      <c r="HO79" s="225"/>
      <c r="HP79" s="225"/>
      <c r="HQ79" s="225"/>
      <c r="HR79" s="225"/>
      <c r="HS79" s="225"/>
      <c r="HT79" s="225"/>
      <c r="HU79" s="225"/>
      <c r="HV79" s="225"/>
      <c r="HW79" s="225"/>
      <c r="HX79" s="225"/>
      <c r="HY79" s="225"/>
      <c r="HZ79" s="225"/>
      <c r="IA79" s="225"/>
      <c r="IB79" s="225"/>
      <c r="IC79" s="225"/>
      <c r="ID79" s="225"/>
      <c r="IE79" s="225"/>
      <c r="IF79" s="225"/>
      <c r="IG79" s="225"/>
      <c r="IH79" s="225"/>
      <c r="II79" s="225"/>
      <c r="IJ79" s="225"/>
      <c r="IK79" s="225"/>
      <c r="IL79" s="225"/>
      <c r="IM79" s="225"/>
      <c r="IN79" s="225"/>
      <c r="IO79" s="225"/>
      <c r="IP79" s="225"/>
      <c r="IQ79" s="225"/>
      <c r="IR79" s="225"/>
      <c r="IS79" s="225"/>
      <c r="IT79" s="225"/>
      <c r="IU79" s="225"/>
      <c r="IV79" s="225"/>
      <c r="IW79" s="128"/>
    </row>
    <row r="80" spans="1:259" customFormat="1" ht="12" customHeight="1">
      <c r="A80" s="348" t="s">
        <v>83</v>
      </c>
      <c r="B80" s="712">
        <v>113</v>
      </c>
      <c r="C80" s="445">
        <v>130</v>
      </c>
      <c r="D80" s="445">
        <v>155.83338599999999</v>
      </c>
      <c r="E80" s="712">
        <v>69</v>
      </c>
      <c r="F80" s="446">
        <v>82</v>
      </c>
      <c r="G80" s="491">
        <v>90.595050000000001</v>
      </c>
      <c r="H80" s="712">
        <v>44</v>
      </c>
      <c r="I80" s="446">
        <v>48</v>
      </c>
      <c r="J80" s="446">
        <v>65.23833599999999</v>
      </c>
      <c r="K80" s="227"/>
      <c r="L80" s="225"/>
      <c r="M80" s="225"/>
      <c r="N80" s="225"/>
      <c r="O80" s="225"/>
      <c r="P80" s="225"/>
      <c r="Q80" s="225"/>
      <c r="R80" s="225"/>
      <c r="S80" s="225"/>
      <c r="T80" s="225"/>
      <c r="U80" s="225"/>
      <c r="V80" s="225"/>
      <c r="W80" s="225"/>
      <c r="X80" s="225"/>
      <c r="Y80" s="225"/>
      <c r="Z80" s="225"/>
      <c r="AA80" s="225"/>
      <c r="AB80" s="225"/>
      <c r="AC80" s="225"/>
      <c r="AD80" s="225"/>
      <c r="AE80" s="225"/>
      <c r="AF80" s="225"/>
      <c r="AG80" s="225"/>
      <c r="AH80" s="225"/>
      <c r="AI80" s="225"/>
      <c r="AJ80" s="225"/>
      <c r="AK80" s="225"/>
      <c r="AL80" s="225"/>
      <c r="AM80" s="225"/>
      <c r="AN80" s="225"/>
      <c r="AO80" s="225"/>
      <c r="AP80" s="225"/>
      <c r="AQ80" s="225"/>
      <c r="AR80" s="225"/>
      <c r="AS80" s="225"/>
      <c r="AT80" s="225"/>
      <c r="AU80" s="225"/>
      <c r="AV80" s="225"/>
      <c r="AW80" s="225"/>
      <c r="AX80" s="225"/>
      <c r="AY80" s="225"/>
      <c r="AZ80" s="225"/>
      <c r="BA80" s="225"/>
      <c r="BB80" s="225"/>
      <c r="BC80" s="225"/>
      <c r="BD80" s="225"/>
      <c r="BE80" s="225"/>
      <c r="BF80" s="225"/>
      <c r="BG80" s="225"/>
      <c r="BH80" s="225"/>
      <c r="BI80" s="225"/>
      <c r="BJ80" s="225"/>
      <c r="BK80" s="225"/>
      <c r="BL80" s="225"/>
      <c r="BM80" s="225"/>
      <c r="BN80" s="225"/>
      <c r="BO80" s="225"/>
      <c r="BP80" s="225"/>
      <c r="BQ80" s="225"/>
      <c r="BR80" s="225"/>
      <c r="BS80" s="225"/>
      <c r="BT80" s="225"/>
      <c r="BU80" s="225"/>
      <c r="BV80" s="225"/>
      <c r="BW80" s="225"/>
      <c r="BX80" s="225"/>
      <c r="BY80" s="225"/>
      <c r="BZ80" s="225"/>
      <c r="CA80" s="225"/>
      <c r="CB80" s="225"/>
      <c r="CC80" s="225"/>
      <c r="CD80" s="225"/>
      <c r="CE80" s="225"/>
      <c r="CF80" s="225"/>
      <c r="CG80" s="225"/>
      <c r="CH80" s="225"/>
      <c r="CI80" s="225"/>
      <c r="CJ80" s="225"/>
      <c r="CK80" s="225"/>
      <c r="CL80" s="225"/>
      <c r="CM80" s="225"/>
      <c r="CN80" s="225"/>
      <c r="CO80" s="225"/>
      <c r="CP80" s="225"/>
      <c r="CQ80" s="225"/>
      <c r="CR80" s="225"/>
      <c r="CS80" s="225"/>
      <c r="CT80" s="225"/>
      <c r="CU80" s="225"/>
      <c r="CV80" s="225"/>
      <c r="CW80" s="225"/>
      <c r="CX80" s="225"/>
      <c r="CY80" s="225"/>
      <c r="CZ80" s="225"/>
      <c r="DA80" s="225"/>
      <c r="DB80" s="225"/>
      <c r="DC80" s="225"/>
      <c r="DD80" s="225"/>
      <c r="DE80" s="225"/>
      <c r="DF80" s="225"/>
      <c r="DG80" s="225"/>
      <c r="DH80" s="225"/>
      <c r="DI80" s="225"/>
      <c r="DJ80" s="225"/>
      <c r="DK80" s="225"/>
      <c r="DL80" s="225"/>
      <c r="DM80" s="225"/>
      <c r="DN80" s="225"/>
      <c r="DO80" s="225"/>
      <c r="DP80" s="225"/>
      <c r="DQ80" s="225"/>
      <c r="DR80" s="225"/>
      <c r="DS80" s="225"/>
      <c r="DT80" s="225"/>
      <c r="DU80" s="225"/>
      <c r="DV80" s="225"/>
      <c r="DW80" s="225"/>
      <c r="DX80" s="225"/>
      <c r="DY80" s="225"/>
      <c r="DZ80" s="225"/>
      <c r="EA80" s="225"/>
      <c r="EB80" s="225"/>
      <c r="EC80" s="225"/>
      <c r="ED80" s="225"/>
      <c r="EE80" s="225"/>
      <c r="EF80" s="225"/>
      <c r="EG80" s="225"/>
      <c r="EH80" s="225"/>
      <c r="EI80" s="225"/>
      <c r="EJ80" s="225"/>
      <c r="EK80" s="225"/>
      <c r="EL80" s="225"/>
      <c r="EM80" s="225"/>
      <c r="EN80" s="225"/>
      <c r="EO80" s="225"/>
      <c r="EP80" s="225"/>
      <c r="EQ80" s="225"/>
      <c r="ER80" s="225"/>
      <c r="ES80" s="225"/>
      <c r="ET80" s="225"/>
      <c r="EU80" s="225"/>
      <c r="EV80" s="225"/>
      <c r="EW80" s="225"/>
      <c r="EX80" s="225"/>
      <c r="EY80" s="225"/>
      <c r="EZ80" s="225"/>
      <c r="FA80" s="225"/>
      <c r="FB80" s="225"/>
      <c r="FC80" s="225"/>
      <c r="FD80" s="225"/>
      <c r="FE80" s="225"/>
      <c r="FF80" s="225"/>
      <c r="FG80" s="225"/>
      <c r="FH80" s="225"/>
      <c r="FI80" s="225"/>
      <c r="FJ80" s="225"/>
      <c r="FK80" s="225"/>
      <c r="FL80" s="225"/>
      <c r="FM80" s="225"/>
      <c r="FN80" s="225"/>
      <c r="FO80" s="225"/>
      <c r="FP80" s="225"/>
      <c r="FQ80" s="225"/>
      <c r="FR80" s="225"/>
      <c r="FS80" s="225"/>
      <c r="FT80" s="225"/>
      <c r="FU80" s="225"/>
      <c r="FV80" s="225"/>
      <c r="FW80" s="225"/>
      <c r="FX80" s="225"/>
      <c r="FY80" s="225"/>
      <c r="FZ80" s="225"/>
      <c r="GA80" s="225"/>
      <c r="GB80" s="225"/>
      <c r="GC80" s="225"/>
      <c r="GD80" s="225"/>
      <c r="GE80" s="225"/>
      <c r="GF80" s="225"/>
      <c r="GG80" s="225"/>
      <c r="GH80" s="225"/>
      <c r="GI80" s="225"/>
      <c r="GJ80" s="225"/>
      <c r="GK80" s="225"/>
      <c r="GL80" s="225"/>
      <c r="GM80" s="225"/>
      <c r="GN80" s="225"/>
      <c r="GO80" s="225"/>
      <c r="GP80" s="225"/>
      <c r="GQ80" s="225"/>
      <c r="GR80" s="225"/>
      <c r="GS80" s="225"/>
      <c r="GT80" s="225"/>
      <c r="GU80" s="225"/>
      <c r="GV80" s="225"/>
      <c r="GW80" s="225"/>
      <c r="GX80" s="225"/>
      <c r="GY80" s="225"/>
      <c r="GZ80" s="225"/>
      <c r="HA80" s="225"/>
      <c r="HB80" s="225"/>
      <c r="HC80" s="225"/>
      <c r="HD80" s="225"/>
      <c r="HE80" s="225"/>
      <c r="HF80" s="225"/>
      <c r="HG80" s="225"/>
      <c r="HH80" s="225"/>
      <c r="HI80" s="225"/>
      <c r="HJ80" s="225"/>
      <c r="HK80" s="225"/>
      <c r="HL80" s="225"/>
      <c r="HM80" s="225"/>
      <c r="HN80" s="225"/>
      <c r="HO80" s="225"/>
      <c r="HP80" s="225"/>
      <c r="HQ80" s="225"/>
      <c r="HR80" s="225"/>
      <c r="HS80" s="225"/>
      <c r="HT80" s="225"/>
      <c r="HU80" s="225"/>
      <c r="HV80" s="225"/>
      <c r="HW80" s="225"/>
      <c r="HX80" s="225"/>
      <c r="HY80" s="225"/>
      <c r="HZ80" s="225"/>
      <c r="IA80" s="225"/>
      <c r="IB80" s="225"/>
      <c r="IC80" s="225"/>
      <c r="ID80" s="225"/>
      <c r="IE80" s="225"/>
      <c r="IF80" s="225"/>
      <c r="IG80" s="225"/>
      <c r="IH80" s="225"/>
      <c r="II80" s="225"/>
      <c r="IJ80" s="225"/>
      <c r="IK80" s="225"/>
      <c r="IL80" s="225"/>
      <c r="IM80" s="225"/>
      <c r="IN80" s="225"/>
      <c r="IO80" s="225"/>
      <c r="IP80" s="225"/>
      <c r="IQ80" s="225"/>
      <c r="IR80" s="225"/>
      <c r="IS80" s="225"/>
      <c r="IT80" s="225"/>
      <c r="IU80" s="225"/>
      <c r="IV80" s="225"/>
      <c r="IW80" s="128"/>
    </row>
    <row r="81" spans="1:259" customFormat="1" ht="12" customHeight="1">
      <c r="A81" s="348" t="s">
        <v>84</v>
      </c>
      <c r="B81" s="712">
        <v>764</v>
      </c>
      <c r="C81" s="445">
        <v>801</v>
      </c>
      <c r="D81" s="445">
        <v>963.61243400000001</v>
      </c>
      <c r="E81" s="712">
        <v>411</v>
      </c>
      <c r="F81" s="446">
        <v>453</v>
      </c>
      <c r="G81" s="491">
        <v>478.45527800000002</v>
      </c>
      <c r="H81" s="712">
        <v>353</v>
      </c>
      <c r="I81" s="446">
        <v>347</v>
      </c>
      <c r="J81" s="446">
        <v>485.15715599999999</v>
      </c>
      <c r="K81" s="227"/>
      <c r="L81" s="225"/>
      <c r="M81" s="225"/>
      <c r="N81" s="225"/>
      <c r="O81" s="225"/>
      <c r="P81" s="225"/>
      <c r="Q81" s="225"/>
      <c r="R81" s="225"/>
      <c r="S81" s="225"/>
      <c r="T81" s="225"/>
      <c r="U81" s="225"/>
      <c r="V81" s="225"/>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5"/>
      <c r="AZ81" s="225"/>
      <c r="BA81" s="225"/>
      <c r="BB81" s="225"/>
      <c r="BC81" s="225"/>
      <c r="BD81" s="225"/>
      <c r="BE81" s="225"/>
      <c r="BF81" s="225"/>
      <c r="BG81" s="225"/>
      <c r="BH81" s="225"/>
      <c r="BI81" s="225"/>
      <c r="BJ81" s="225"/>
      <c r="BK81" s="225"/>
      <c r="BL81" s="225"/>
      <c r="BM81" s="225"/>
      <c r="BN81" s="225"/>
      <c r="BO81" s="225"/>
      <c r="BP81" s="225"/>
      <c r="BQ81" s="225"/>
      <c r="BR81" s="225"/>
      <c r="BS81" s="225"/>
      <c r="BT81" s="225"/>
      <c r="BU81" s="225"/>
      <c r="BV81" s="225"/>
      <c r="BW81" s="225"/>
      <c r="BX81" s="225"/>
      <c r="BY81" s="225"/>
      <c r="BZ81" s="225"/>
      <c r="CA81" s="225"/>
      <c r="CB81" s="225"/>
      <c r="CC81" s="225"/>
      <c r="CD81" s="225"/>
      <c r="CE81" s="225"/>
      <c r="CF81" s="225"/>
      <c r="CG81" s="225"/>
      <c r="CH81" s="225"/>
      <c r="CI81" s="225"/>
      <c r="CJ81" s="225"/>
      <c r="CK81" s="225"/>
      <c r="CL81" s="225"/>
      <c r="CM81" s="225"/>
      <c r="CN81" s="225"/>
      <c r="CO81" s="225"/>
      <c r="CP81" s="225"/>
      <c r="CQ81" s="225"/>
      <c r="CR81" s="225"/>
      <c r="CS81" s="225"/>
      <c r="CT81" s="225"/>
      <c r="CU81" s="225"/>
      <c r="CV81" s="225"/>
      <c r="CW81" s="225"/>
      <c r="CX81" s="225"/>
      <c r="CY81" s="225"/>
      <c r="CZ81" s="225"/>
      <c r="DA81" s="225"/>
      <c r="DB81" s="225"/>
      <c r="DC81" s="225"/>
      <c r="DD81" s="225"/>
      <c r="DE81" s="225"/>
      <c r="DF81" s="225"/>
      <c r="DG81" s="225"/>
      <c r="DH81" s="225"/>
      <c r="DI81" s="225"/>
      <c r="DJ81" s="225"/>
      <c r="DK81" s="225"/>
      <c r="DL81" s="225"/>
      <c r="DM81" s="225"/>
      <c r="DN81" s="225"/>
      <c r="DO81" s="225"/>
      <c r="DP81" s="225"/>
      <c r="DQ81" s="225"/>
      <c r="DR81" s="225"/>
      <c r="DS81" s="225"/>
      <c r="DT81" s="225"/>
      <c r="DU81" s="225"/>
      <c r="DV81" s="225"/>
      <c r="DW81" s="225"/>
      <c r="DX81" s="225"/>
      <c r="DY81" s="225"/>
      <c r="DZ81" s="225"/>
      <c r="EA81" s="225"/>
      <c r="EB81" s="225"/>
      <c r="EC81" s="225"/>
      <c r="ED81" s="225"/>
      <c r="EE81" s="225"/>
      <c r="EF81" s="225"/>
      <c r="EG81" s="225"/>
      <c r="EH81" s="225"/>
      <c r="EI81" s="225"/>
      <c r="EJ81" s="225"/>
      <c r="EK81" s="225"/>
      <c r="EL81" s="225"/>
      <c r="EM81" s="225"/>
      <c r="EN81" s="225"/>
      <c r="EO81" s="225"/>
      <c r="EP81" s="225"/>
      <c r="EQ81" s="225"/>
      <c r="ER81" s="225"/>
      <c r="ES81" s="225"/>
      <c r="ET81" s="225"/>
      <c r="EU81" s="225"/>
      <c r="EV81" s="225"/>
      <c r="EW81" s="225"/>
      <c r="EX81" s="225"/>
      <c r="EY81" s="225"/>
      <c r="EZ81" s="225"/>
      <c r="FA81" s="225"/>
      <c r="FB81" s="225"/>
      <c r="FC81" s="225"/>
      <c r="FD81" s="225"/>
      <c r="FE81" s="225"/>
      <c r="FF81" s="225"/>
      <c r="FG81" s="225"/>
      <c r="FH81" s="225"/>
      <c r="FI81" s="225"/>
      <c r="FJ81" s="225"/>
      <c r="FK81" s="225"/>
      <c r="FL81" s="225"/>
      <c r="FM81" s="225"/>
      <c r="FN81" s="225"/>
      <c r="FO81" s="225"/>
      <c r="FP81" s="225"/>
      <c r="FQ81" s="225"/>
      <c r="FR81" s="225"/>
      <c r="FS81" s="225"/>
      <c r="FT81" s="225"/>
      <c r="FU81" s="225"/>
      <c r="FV81" s="225"/>
      <c r="FW81" s="225"/>
      <c r="FX81" s="225"/>
      <c r="FY81" s="225"/>
      <c r="FZ81" s="225"/>
      <c r="GA81" s="225"/>
      <c r="GB81" s="225"/>
      <c r="GC81" s="225"/>
      <c r="GD81" s="225"/>
      <c r="GE81" s="225"/>
      <c r="GF81" s="225"/>
      <c r="GG81" s="225"/>
      <c r="GH81" s="225"/>
      <c r="GI81" s="225"/>
      <c r="GJ81" s="225"/>
      <c r="GK81" s="225"/>
      <c r="GL81" s="225"/>
      <c r="GM81" s="225"/>
      <c r="GN81" s="225"/>
      <c r="GO81" s="225"/>
      <c r="GP81" s="225"/>
      <c r="GQ81" s="225"/>
      <c r="GR81" s="225"/>
      <c r="GS81" s="225"/>
      <c r="GT81" s="225"/>
      <c r="GU81" s="225"/>
      <c r="GV81" s="225"/>
      <c r="GW81" s="225"/>
      <c r="GX81" s="225"/>
      <c r="GY81" s="225"/>
      <c r="GZ81" s="225"/>
      <c r="HA81" s="225"/>
      <c r="HB81" s="225"/>
      <c r="HC81" s="225"/>
      <c r="HD81" s="225"/>
      <c r="HE81" s="225"/>
      <c r="HF81" s="225"/>
      <c r="HG81" s="225"/>
      <c r="HH81" s="225"/>
      <c r="HI81" s="225"/>
      <c r="HJ81" s="225"/>
      <c r="HK81" s="225"/>
      <c r="HL81" s="225"/>
      <c r="HM81" s="225"/>
      <c r="HN81" s="225"/>
      <c r="HO81" s="225"/>
      <c r="HP81" s="225"/>
      <c r="HQ81" s="225"/>
      <c r="HR81" s="225"/>
      <c r="HS81" s="225"/>
      <c r="HT81" s="225"/>
      <c r="HU81" s="225"/>
      <c r="HV81" s="225"/>
      <c r="HW81" s="225"/>
      <c r="HX81" s="225"/>
      <c r="HY81" s="225"/>
      <c r="HZ81" s="225"/>
      <c r="IA81" s="225"/>
      <c r="IB81" s="225"/>
      <c r="IC81" s="225"/>
      <c r="ID81" s="225"/>
      <c r="IE81" s="225"/>
      <c r="IF81" s="225"/>
      <c r="IG81" s="225"/>
      <c r="IH81" s="225"/>
      <c r="II81" s="225"/>
      <c r="IJ81" s="225"/>
      <c r="IK81" s="225"/>
      <c r="IL81" s="225"/>
      <c r="IM81" s="225"/>
      <c r="IN81" s="225"/>
      <c r="IO81" s="225"/>
      <c r="IP81" s="225"/>
      <c r="IQ81" s="225"/>
      <c r="IR81" s="225"/>
      <c r="IS81" s="225"/>
      <c r="IT81" s="225"/>
      <c r="IU81" s="225"/>
      <c r="IV81" s="225"/>
      <c r="IW81" s="128"/>
    </row>
    <row r="82" spans="1:259" customFormat="1" ht="12" customHeight="1">
      <c r="A82" s="348" t="s">
        <v>85</v>
      </c>
      <c r="B82" s="712">
        <v>3</v>
      </c>
      <c r="C82" s="445">
        <v>4</v>
      </c>
      <c r="D82" s="445">
        <v>4.770759</v>
      </c>
      <c r="E82" s="712">
        <v>1</v>
      </c>
      <c r="F82" s="446">
        <v>2</v>
      </c>
      <c r="G82" s="491">
        <v>4.0028800000000002</v>
      </c>
      <c r="H82" s="712">
        <v>2</v>
      </c>
      <c r="I82" s="446">
        <v>2</v>
      </c>
      <c r="J82" s="446">
        <v>0.76787899999999976</v>
      </c>
      <c r="K82" s="227"/>
      <c r="L82" s="225"/>
      <c r="M82" s="225"/>
      <c r="N82" s="225"/>
      <c r="O82" s="225"/>
      <c r="P82" s="225"/>
      <c r="Q82" s="225"/>
      <c r="R82" s="225"/>
      <c r="S82" s="225"/>
      <c r="T82" s="225"/>
      <c r="U82" s="225"/>
      <c r="V82" s="225"/>
      <c r="W82" s="225"/>
      <c r="X82" s="225"/>
      <c r="Y82" s="225"/>
      <c r="Z82" s="225"/>
      <c r="AA82" s="225"/>
      <c r="AB82" s="225"/>
      <c r="AC82" s="225"/>
      <c r="AD82" s="225"/>
      <c r="AE82" s="225"/>
      <c r="AF82" s="225"/>
      <c r="AG82" s="225"/>
      <c r="AH82" s="225"/>
      <c r="AI82" s="225"/>
      <c r="AJ82" s="225"/>
      <c r="AK82" s="225"/>
      <c r="AL82" s="225"/>
      <c r="AM82" s="225"/>
      <c r="AN82" s="225"/>
      <c r="AO82" s="225"/>
      <c r="AP82" s="225"/>
      <c r="AQ82" s="225"/>
      <c r="AR82" s="225"/>
      <c r="AS82" s="225"/>
      <c r="AT82" s="225"/>
      <c r="AU82" s="225"/>
      <c r="AV82" s="225"/>
      <c r="AW82" s="225"/>
      <c r="AX82" s="225"/>
      <c r="AY82" s="225"/>
      <c r="AZ82" s="225"/>
      <c r="BA82" s="225"/>
      <c r="BB82" s="225"/>
      <c r="BC82" s="225"/>
      <c r="BD82" s="225"/>
      <c r="BE82" s="225"/>
      <c r="BF82" s="225"/>
      <c r="BG82" s="225"/>
      <c r="BH82" s="225"/>
      <c r="BI82" s="225"/>
      <c r="BJ82" s="225"/>
      <c r="BK82" s="225"/>
      <c r="BL82" s="225"/>
      <c r="BM82" s="225"/>
      <c r="BN82" s="225"/>
      <c r="BO82" s="225"/>
      <c r="BP82" s="225"/>
      <c r="BQ82" s="225"/>
      <c r="BR82" s="225"/>
      <c r="BS82" s="225"/>
      <c r="BT82" s="225"/>
      <c r="BU82" s="225"/>
      <c r="BV82" s="225"/>
      <c r="BW82" s="225"/>
      <c r="BX82" s="225"/>
      <c r="BY82" s="225"/>
      <c r="BZ82" s="225"/>
      <c r="CA82" s="225"/>
      <c r="CB82" s="225"/>
      <c r="CC82" s="225"/>
      <c r="CD82" s="225"/>
      <c r="CE82" s="225"/>
      <c r="CF82" s="225"/>
      <c r="CG82" s="225"/>
      <c r="CH82" s="225"/>
      <c r="CI82" s="225"/>
      <c r="CJ82" s="225"/>
      <c r="CK82" s="225"/>
      <c r="CL82" s="225"/>
      <c r="CM82" s="225"/>
      <c r="CN82" s="225"/>
      <c r="CO82" s="225"/>
      <c r="CP82" s="225"/>
      <c r="CQ82" s="225"/>
      <c r="CR82" s="225"/>
      <c r="CS82" s="225"/>
      <c r="CT82" s="225"/>
      <c r="CU82" s="225"/>
      <c r="CV82" s="225"/>
      <c r="CW82" s="225"/>
      <c r="CX82" s="225"/>
      <c r="CY82" s="225"/>
      <c r="CZ82" s="225"/>
      <c r="DA82" s="225"/>
      <c r="DB82" s="225"/>
      <c r="DC82" s="225"/>
      <c r="DD82" s="225"/>
      <c r="DE82" s="225"/>
      <c r="DF82" s="225"/>
      <c r="DG82" s="225"/>
      <c r="DH82" s="225"/>
      <c r="DI82" s="225"/>
      <c r="DJ82" s="225"/>
      <c r="DK82" s="225"/>
      <c r="DL82" s="225"/>
      <c r="DM82" s="225"/>
      <c r="DN82" s="225"/>
      <c r="DO82" s="225"/>
      <c r="DP82" s="225"/>
      <c r="DQ82" s="225"/>
      <c r="DR82" s="225"/>
      <c r="DS82" s="225"/>
      <c r="DT82" s="225"/>
      <c r="DU82" s="225"/>
      <c r="DV82" s="225"/>
      <c r="DW82" s="225"/>
      <c r="DX82" s="225"/>
      <c r="DY82" s="225"/>
      <c r="DZ82" s="225"/>
      <c r="EA82" s="225"/>
      <c r="EB82" s="225"/>
      <c r="EC82" s="225"/>
      <c r="ED82" s="225"/>
      <c r="EE82" s="225"/>
      <c r="EF82" s="225"/>
      <c r="EG82" s="225"/>
      <c r="EH82" s="225"/>
      <c r="EI82" s="225"/>
      <c r="EJ82" s="225"/>
      <c r="EK82" s="225"/>
      <c r="EL82" s="225"/>
      <c r="EM82" s="225"/>
      <c r="EN82" s="225"/>
      <c r="EO82" s="225"/>
      <c r="EP82" s="225"/>
      <c r="EQ82" s="225"/>
      <c r="ER82" s="225"/>
      <c r="ES82" s="225"/>
      <c r="ET82" s="225"/>
      <c r="EU82" s="225"/>
      <c r="EV82" s="225"/>
      <c r="EW82" s="225"/>
      <c r="EX82" s="225"/>
      <c r="EY82" s="225"/>
      <c r="EZ82" s="225"/>
      <c r="FA82" s="225"/>
      <c r="FB82" s="225"/>
      <c r="FC82" s="225"/>
      <c r="FD82" s="225"/>
      <c r="FE82" s="225"/>
      <c r="FF82" s="225"/>
      <c r="FG82" s="225"/>
      <c r="FH82" s="225"/>
      <c r="FI82" s="225"/>
      <c r="FJ82" s="225"/>
      <c r="FK82" s="225"/>
      <c r="FL82" s="225"/>
      <c r="FM82" s="225"/>
      <c r="FN82" s="225"/>
      <c r="FO82" s="225"/>
      <c r="FP82" s="225"/>
      <c r="FQ82" s="225"/>
      <c r="FR82" s="225"/>
      <c r="FS82" s="225"/>
      <c r="FT82" s="225"/>
      <c r="FU82" s="225"/>
      <c r="FV82" s="225"/>
      <c r="FW82" s="225"/>
      <c r="FX82" s="225"/>
      <c r="FY82" s="225"/>
      <c r="FZ82" s="225"/>
      <c r="GA82" s="225"/>
      <c r="GB82" s="225"/>
      <c r="GC82" s="225"/>
      <c r="GD82" s="225"/>
      <c r="GE82" s="225"/>
      <c r="GF82" s="225"/>
      <c r="GG82" s="225"/>
      <c r="GH82" s="225"/>
      <c r="GI82" s="225"/>
      <c r="GJ82" s="225"/>
      <c r="GK82" s="225"/>
      <c r="GL82" s="225"/>
      <c r="GM82" s="225"/>
      <c r="GN82" s="225"/>
      <c r="GO82" s="225"/>
      <c r="GP82" s="225"/>
      <c r="GQ82" s="225"/>
      <c r="GR82" s="225"/>
      <c r="GS82" s="225"/>
      <c r="GT82" s="225"/>
      <c r="GU82" s="225"/>
      <c r="GV82" s="225"/>
      <c r="GW82" s="225"/>
      <c r="GX82" s="225"/>
      <c r="GY82" s="225"/>
      <c r="GZ82" s="225"/>
      <c r="HA82" s="225"/>
      <c r="HB82" s="225"/>
      <c r="HC82" s="225"/>
      <c r="HD82" s="225"/>
      <c r="HE82" s="225"/>
      <c r="HF82" s="225"/>
      <c r="HG82" s="225"/>
      <c r="HH82" s="225"/>
      <c r="HI82" s="225"/>
      <c r="HJ82" s="225"/>
      <c r="HK82" s="225"/>
      <c r="HL82" s="225"/>
      <c r="HM82" s="225"/>
      <c r="HN82" s="225"/>
      <c r="HO82" s="225"/>
      <c r="HP82" s="225"/>
      <c r="HQ82" s="225"/>
      <c r="HR82" s="225"/>
      <c r="HS82" s="225"/>
      <c r="HT82" s="225"/>
      <c r="HU82" s="225"/>
      <c r="HV82" s="225"/>
      <c r="HW82" s="225"/>
      <c r="HX82" s="225"/>
      <c r="HY82" s="225"/>
      <c r="HZ82" s="225"/>
      <c r="IA82" s="225"/>
      <c r="IB82" s="225"/>
      <c r="IC82" s="225"/>
      <c r="ID82" s="225"/>
      <c r="IE82" s="225"/>
      <c r="IF82" s="225"/>
      <c r="IG82" s="225"/>
      <c r="IH82" s="225"/>
      <c r="II82" s="225"/>
      <c r="IJ82" s="225"/>
      <c r="IK82" s="225"/>
      <c r="IL82" s="225"/>
      <c r="IM82" s="225"/>
      <c r="IN82" s="225"/>
      <c r="IO82" s="225"/>
      <c r="IP82" s="225"/>
      <c r="IQ82" s="225"/>
      <c r="IR82" s="225"/>
      <c r="IS82" s="225"/>
      <c r="IT82" s="225"/>
      <c r="IU82" s="225"/>
      <c r="IV82" s="225"/>
      <c r="IW82" s="128"/>
    </row>
    <row r="83" spans="1:259" customFormat="1" ht="12" customHeight="1">
      <c r="A83" s="348" t="s">
        <v>129</v>
      </c>
      <c r="B83" s="712">
        <v>0</v>
      </c>
      <c r="C83" s="445">
        <v>0</v>
      </c>
      <c r="D83" s="445">
        <v>0.24710099999999999</v>
      </c>
      <c r="E83" s="712">
        <v>0</v>
      </c>
      <c r="F83" s="446">
        <v>0</v>
      </c>
      <c r="G83" s="491">
        <v>0.20432800000000001</v>
      </c>
      <c r="H83" s="712">
        <v>0</v>
      </c>
      <c r="I83" s="446">
        <v>0</v>
      </c>
      <c r="J83" s="446">
        <v>4.2772999999999978E-2</v>
      </c>
      <c r="K83" s="227"/>
      <c r="L83" s="225"/>
      <c r="M83" s="225"/>
      <c r="N83" s="225"/>
      <c r="O83" s="225"/>
      <c r="P83" s="225"/>
      <c r="Q83" s="225"/>
      <c r="R83" s="225"/>
      <c r="S83" s="225"/>
      <c r="T83" s="225"/>
      <c r="U83" s="225"/>
      <c r="V83" s="225"/>
      <c r="W83" s="225"/>
      <c r="X83" s="225"/>
      <c r="Y83" s="225"/>
      <c r="Z83" s="225"/>
      <c r="AA83" s="225"/>
      <c r="AB83" s="225"/>
      <c r="AC83" s="225"/>
      <c r="AD83" s="225"/>
      <c r="AE83" s="225"/>
      <c r="AF83" s="225"/>
      <c r="AG83" s="225"/>
      <c r="AH83" s="225"/>
      <c r="AI83" s="225"/>
      <c r="AJ83" s="225"/>
      <c r="AK83" s="225"/>
      <c r="AL83" s="225"/>
      <c r="AM83" s="225"/>
      <c r="AN83" s="225"/>
      <c r="AO83" s="225"/>
      <c r="AP83" s="225"/>
      <c r="AQ83" s="225"/>
      <c r="AR83" s="225"/>
      <c r="AS83" s="225"/>
      <c r="AT83" s="225"/>
      <c r="AU83" s="225"/>
      <c r="AV83" s="225"/>
      <c r="AW83" s="225"/>
      <c r="AX83" s="225"/>
      <c r="AY83" s="225"/>
      <c r="AZ83" s="225"/>
      <c r="BA83" s="225"/>
      <c r="BB83" s="225"/>
      <c r="BC83" s="225"/>
      <c r="BD83" s="225"/>
      <c r="BE83" s="225"/>
      <c r="BF83" s="225"/>
      <c r="BG83" s="225"/>
      <c r="BH83" s="225"/>
      <c r="BI83" s="225"/>
      <c r="BJ83" s="225"/>
      <c r="BK83" s="225"/>
      <c r="BL83" s="225"/>
      <c r="BM83" s="225"/>
      <c r="BN83" s="225"/>
      <c r="BO83" s="225"/>
      <c r="BP83" s="225"/>
      <c r="BQ83" s="225"/>
      <c r="BR83" s="225"/>
      <c r="BS83" s="225"/>
      <c r="BT83" s="225"/>
      <c r="BU83" s="225"/>
      <c r="BV83" s="225"/>
      <c r="BW83" s="225"/>
      <c r="BX83" s="225"/>
      <c r="BY83" s="225"/>
      <c r="BZ83" s="225"/>
      <c r="CA83" s="225"/>
      <c r="CB83" s="225"/>
      <c r="CC83" s="225"/>
      <c r="CD83" s="225"/>
      <c r="CE83" s="225"/>
      <c r="CF83" s="225"/>
      <c r="CG83" s="225"/>
      <c r="CH83" s="225"/>
      <c r="CI83" s="225"/>
      <c r="CJ83" s="225"/>
      <c r="CK83" s="225"/>
      <c r="CL83" s="225"/>
      <c r="CM83" s="225"/>
      <c r="CN83" s="225"/>
      <c r="CO83" s="225"/>
      <c r="CP83" s="225"/>
      <c r="CQ83" s="225"/>
      <c r="CR83" s="225"/>
      <c r="CS83" s="225"/>
      <c r="CT83" s="225"/>
      <c r="CU83" s="225"/>
      <c r="CV83" s="225"/>
      <c r="CW83" s="225"/>
      <c r="CX83" s="225"/>
      <c r="CY83" s="225"/>
      <c r="CZ83" s="225"/>
      <c r="DA83" s="225"/>
      <c r="DB83" s="225"/>
      <c r="DC83" s="225"/>
      <c r="DD83" s="225"/>
      <c r="DE83" s="225"/>
      <c r="DF83" s="225"/>
      <c r="DG83" s="225"/>
      <c r="DH83" s="225"/>
      <c r="DI83" s="225"/>
      <c r="DJ83" s="225"/>
      <c r="DK83" s="225"/>
      <c r="DL83" s="225"/>
      <c r="DM83" s="225"/>
      <c r="DN83" s="225"/>
      <c r="DO83" s="225"/>
      <c r="DP83" s="225"/>
      <c r="DQ83" s="225"/>
      <c r="DR83" s="225"/>
      <c r="DS83" s="225"/>
      <c r="DT83" s="225"/>
      <c r="DU83" s="225"/>
      <c r="DV83" s="225"/>
      <c r="DW83" s="225"/>
      <c r="DX83" s="225"/>
      <c r="DY83" s="225"/>
      <c r="DZ83" s="225"/>
      <c r="EA83" s="225"/>
      <c r="EB83" s="225"/>
      <c r="EC83" s="225"/>
      <c r="ED83" s="225"/>
      <c r="EE83" s="225"/>
      <c r="EF83" s="225"/>
      <c r="EG83" s="225"/>
      <c r="EH83" s="225"/>
      <c r="EI83" s="225"/>
      <c r="EJ83" s="225"/>
      <c r="EK83" s="225"/>
      <c r="EL83" s="225"/>
      <c r="EM83" s="225"/>
      <c r="EN83" s="225"/>
      <c r="EO83" s="225"/>
      <c r="EP83" s="225"/>
      <c r="EQ83" s="225"/>
      <c r="ER83" s="225"/>
      <c r="ES83" s="225"/>
      <c r="ET83" s="225"/>
      <c r="EU83" s="225"/>
      <c r="EV83" s="225"/>
      <c r="EW83" s="225"/>
      <c r="EX83" s="225"/>
      <c r="EY83" s="225"/>
      <c r="EZ83" s="225"/>
      <c r="FA83" s="225"/>
      <c r="FB83" s="225"/>
      <c r="FC83" s="225"/>
      <c r="FD83" s="225"/>
      <c r="FE83" s="225"/>
      <c r="FF83" s="225"/>
      <c r="FG83" s="225"/>
      <c r="FH83" s="225"/>
      <c r="FI83" s="225"/>
      <c r="FJ83" s="225"/>
      <c r="FK83" s="225"/>
      <c r="FL83" s="225"/>
      <c r="FM83" s="225"/>
      <c r="FN83" s="225"/>
      <c r="FO83" s="225"/>
      <c r="FP83" s="225"/>
      <c r="FQ83" s="225"/>
      <c r="FR83" s="225"/>
      <c r="FS83" s="225"/>
      <c r="FT83" s="225"/>
      <c r="FU83" s="225"/>
      <c r="FV83" s="225"/>
      <c r="FW83" s="225"/>
      <c r="FX83" s="225"/>
      <c r="FY83" s="225"/>
      <c r="FZ83" s="225"/>
      <c r="GA83" s="225"/>
      <c r="GB83" s="225"/>
      <c r="GC83" s="225"/>
      <c r="GD83" s="225"/>
      <c r="GE83" s="225"/>
      <c r="GF83" s="225"/>
      <c r="GG83" s="225"/>
      <c r="GH83" s="225"/>
      <c r="GI83" s="225"/>
      <c r="GJ83" s="225"/>
      <c r="GK83" s="225"/>
      <c r="GL83" s="225"/>
      <c r="GM83" s="225"/>
      <c r="GN83" s="225"/>
      <c r="GO83" s="225"/>
      <c r="GP83" s="225"/>
      <c r="GQ83" s="225"/>
      <c r="GR83" s="225"/>
      <c r="GS83" s="225"/>
      <c r="GT83" s="225"/>
      <c r="GU83" s="225"/>
      <c r="GV83" s="225"/>
      <c r="GW83" s="225"/>
      <c r="GX83" s="225"/>
      <c r="GY83" s="225"/>
      <c r="GZ83" s="225"/>
      <c r="HA83" s="225"/>
      <c r="HB83" s="225"/>
      <c r="HC83" s="225"/>
      <c r="HD83" s="225"/>
      <c r="HE83" s="225"/>
      <c r="HF83" s="225"/>
      <c r="HG83" s="225"/>
      <c r="HH83" s="225"/>
      <c r="HI83" s="225"/>
      <c r="HJ83" s="225"/>
      <c r="HK83" s="225"/>
      <c r="HL83" s="225"/>
      <c r="HM83" s="225"/>
      <c r="HN83" s="225"/>
      <c r="HO83" s="225"/>
      <c r="HP83" s="225"/>
      <c r="HQ83" s="225"/>
      <c r="HR83" s="225"/>
      <c r="HS83" s="225"/>
      <c r="HT83" s="225"/>
      <c r="HU83" s="225"/>
      <c r="HV83" s="225"/>
      <c r="HW83" s="225"/>
      <c r="HX83" s="225"/>
      <c r="HY83" s="225"/>
      <c r="HZ83" s="225"/>
      <c r="IA83" s="225"/>
      <c r="IB83" s="225"/>
      <c r="IC83" s="225"/>
      <c r="ID83" s="225"/>
      <c r="IE83" s="225"/>
      <c r="IF83" s="225"/>
      <c r="IG83" s="225"/>
      <c r="IH83" s="225"/>
      <c r="II83" s="225"/>
      <c r="IJ83" s="225"/>
      <c r="IK83" s="225"/>
      <c r="IL83" s="225"/>
      <c r="IM83" s="225"/>
      <c r="IN83" s="225"/>
      <c r="IO83" s="225"/>
      <c r="IP83" s="225"/>
      <c r="IQ83" s="225"/>
      <c r="IR83" s="225"/>
      <c r="IS83" s="225"/>
      <c r="IT83" s="225"/>
      <c r="IU83" s="225"/>
      <c r="IV83" s="225"/>
      <c r="IW83" s="128"/>
    </row>
    <row r="84" spans="1:259" customFormat="1" ht="12" customHeight="1">
      <c r="A84" s="348" t="s">
        <v>86</v>
      </c>
      <c r="B84" s="712">
        <v>117</v>
      </c>
      <c r="C84" s="445">
        <v>108</v>
      </c>
      <c r="D84" s="445">
        <v>157.94986599999999</v>
      </c>
      <c r="E84" s="712">
        <v>37</v>
      </c>
      <c r="F84" s="446">
        <v>37</v>
      </c>
      <c r="G84" s="491">
        <v>50.594825999999998</v>
      </c>
      <c r="H84" s="712">
        <v>80</v>
      </c>
      <c r="I84" s="446">
        <v>71</v>
      </c>
      <c r="J84" s="446">
        <v>107.35503999999999</v>
      </c>
      <c r="K84" s="227"/>
      <c r="L84" s="225"/>
      <c r="M84" s="225"/>
      <c r="N84" s="225"/>
      <c r="O84" s="225"/>
      <c r="P84" s="225"/>
      <c r="Q84" s="225"/>
      <c r="R84" s="225"/>
      <c r="S84" s="225"/>
      <c r="T84" s="225"/>
      <c r="U84" s="225"/>
      <c r="V84" s="225"/>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5"/>
      <c r="AZ84" s="225"/>
      <c r="BA84" s="225"/>
      <c r="BB84" s="225"/>
      <c r="BC84" s="225"/>
      <c r="BD84" s="225"/>
      <c r="BE84" s="225"/>
      <c r="BF84" s="225"/>
      <c r="BG84" s="225"/>
      <c r="BH84" s="225"/>
      <c r="BI84" s="225"/>
      <c r="BJ84" s="225"/>
      <c r="BK84" s="225"/>
      <c r="BL84" s="225"/>
      <c r="BM84" s="225"/>
      <c r="BN84" s="225"/>
      <c r="BO84" s="225"/>
      <c r="BP84" s="225"/>
      <c r="BQ84" s="225"/>
      <c r="BR84" s="225"/>
      <c r="BS84" s="225"/>
      <c r="BT84" s="225"/>
      <c r="BU84" s="225"/>
      <c r="BV84" s="225"/>
      <c r="BW84" s="225"/>
      <c r="BX84" s="225"/>
      <c r="BY84" s="225"/>
      <c r="BZ84" s="225"/>
      <c r="CA84" s="225"/>
      <c r="CB84" s="225"/>
      <c r="CC84" s="225"/>
      <c r="CD84" s="225"/>
      <c r="CE84" s="225"/>
      <c r="CF84" s="225"/>
      <c r="CG84" s="225"/>
      <c r="CH84" s="225"/>
      <c r="CI84" s="225"/>
      <c r="CJ84" s="225"/>
      <c r="CK84" s="225"/>
      <c r="CL84" s="225"/>
      <c r="CM84" s="225"/>
      <c r="CN84" s="225"/>
      <c r="CO84" s="225"/>
      <c r="CP84" s="225"/>
      <c r="CQ84" s="225"/>
      <c r="CR84" s="225"/>
      <c r="CS84" s="225"/>
      <c r="CT84" s="225"/>
      <c r="CU84" s="225"/>
      <c r="CV84" s="225"/>
      <c r="CW84" s="225"/>
      <c r="CX84" s="225"/>
      <c r="CY84" s="225"/>
      <c r="CZ84" s="225"/>
      <c r="DA84" s="225"/>
      <c r="DB84" s="225"/>
      <c r="DC84" s="225"/>
      <c r="DD84" s="225"/>
      <c r="DE84" s="225"/>
      <c r="DF84" s="225"/>
      <c r="DG84" s="225"/>
      <c r="DH84" s="225"/>
      <c r="DI84" s="225"/>
      <c r="DJ84" s="225"/>
      <c r="DK84" s="225"/>
      <c r="DL84" s="225"/>
      <c r="DM84" s="225"/>
      <c r="DN84" s="225"/>
      <c r="DO84" s="225"/>
      <c r="DP84" s="225"/>
      <c r="DQ84" s="225"/>
      <c r="DR84" s="225"/>
      <c r="DS84" s="225"/>
      <c r="DT84" s="225"/>
      <c r="DU84" s="225"/>
      <c r="DV84" s="225"/>
      <c r="DW84" s="225"/>
      <c r="DX84" s="225"/>
      <c r="DY84" s="225"/>
      <c r="DZ84" s="225"/>
      <c r="EA84" s="225"/>
      <c r="EB84" s="225"/>
      <c r="EC84" s="225"/>
      <c r="ED84" s="225"/>
      <c r="EE84" s="225"/>
      <c r="EF84" s="225"/>
      <c r="EG84" s="225"/>
      <c r="EH84" s="225"/>
      <c r="EI84" s="225"/>
      <c r="EJ84" s="225"/>
      <c r="EK84" s="225"/>
      <c r="EL84" s="225"/>
      <c r="EM84" s="225"/>
      <c r="EN84" s="225"/>
      <c r="EO84" s="225"/>
      <c r="EP84" s="225"/>
      <c r="EQ84" s="225"/>
      <c r="ER84" s="225"/>
      <c r="ES84" s="225"/>
      <c r="ET84" s="225"/>
      <c r="EU84" s="225"/>
      <c r="EV84" s="225"/>
      <c r="EW84" s="225"/>
      <c r="EX84" s="225"/>
      <c r="EY84" s="225"/>
      <c r="EZ84" s="225"/>
      <c r="FA84" s="225"/>
      <c r="FB84" s="225"/>
      <c r="FC84" s="225"/>
      <c r="FD84" s="225"/>
      <c r="FE84" s="225"/>
      <c r="FF84" s="225"/>
      <c r="FG84" s="225"/>
      <c r="FH84" s="225"/>
      <c r="FI84" s="225"/>
      <c r="FJ84" s="225"/>
      <c r="FK84" s="225"/>
      <c r="FL84" s="225"/>
      <c r="FM84" s="225"/>
      <c r="FN84" s="225"/>
      <c r="FO84" s="225"/>
      <c r="FP84" s="225"/>
      <c r="FQ84" s="225"/>
      <c r="FR84" s="225"/>
      <c r="FS84" s="225"/>
      <c r="FT84" s="225"/>
      <c r="FU84" s="225"/>
      <c r="FV84" s="225"/>
      <c r="FW84" s="225"/>
      <c r="FX84" s="225"/>
      <c r="FY84" s="225"/>
      <c r="FZ84" s="225"/>
      <c r="GA84" s="225"/>
      <c r="GB84" s="225"/>
      <c r="GC84" s="225"/>
      <c r="GD84" s="225"/>
      <c r="GE84" s="225"/>
      <c r="GF84" s="225"/>
      <c r="GG84" s="225"/>
      <c r="GH84" s="225"/>
      <c r="GI84" s="225"/>
      <c r="GJ84" s="225"/>
      <c r="GK84" s="225"/>
      <c r="GL84" s="225"/>
      <c r="GM84" s="225"/>
      <c r="GN84" s="225"/>
      <c r="GO84" s="225"/>
      <c r="GP84" s="225"/>
      <c r="GQ84" s="225"/>
      <c r="GR84" s="225"/>
      <c r="GS84" s="225"/>
      <c r="GT84" s="225"/>
      <c r="GU84" s="225"/>
      <c r="GV84" s="225"/>
      <c r="GW84" s="225"/>
      <c r="GX84" s="225"/>
      <c r="GY84" s="225"/>
      <c r="GZ84" s="225"/>
      <c r="HA84" s="225"/>
      <c r="HB84" s="225"/>
      <c r="HC84" s="225"/>
      <c r="HD84" s="225"/>
      <c r="HE84" s="225"/>
      <c r="HF84" s="225"/>
      <c r="HG84" s="225"/>
      <c r="HH84" s="225"/>
      <c r="HI84" s="225"/>
      <c r="HJ84" s="225"/>
      <c r="HK84" s="225"/>
      <c r="HL84" s="225"/>
      <c r="HM84" s="225"/>
      <c r="HN84" s="225"/>
      <c r="HO84" s="225"/>
      <c r="HP84" s="225"/>
      <c r="HQ84" s="225"/>
      <c r="HR84" s="225"/>
      <c r="HS84" s="225"/>
      <c r="HT84" s="225"/>
      <c r="HU84" s="225"/>
      <c r="HV84" s="225"/>
      <c r="HW84" s="225"/>
      <c r="HX84" s="225"/>
      <c r="HY84" s="225"/>
      <c r="HZ84" s="225"/>
      <c r="IA84" s="225"/>
      <c r="IB84" s="225"/>
      <c r="IC84" s="225"/>
      <c r="ID84" s="225"/>
      <c r="IE84" s="225"/>
      <c r="IF84" s="225"/>
      <c r="IG84" s="225"/>
      <c r="IH84" s="225"/>
      <c r="II84" s="225"/>
      <c r="IJ84" s="225"/>
      <c r="IK84" s="225"/>
      <c r="IL84" s="225"/>
      <c r="IM84" s="225"/>
      <c r="IN84" s="225"/>
      <c r="IO84" s="225"/>
      <c r="IP84" s="225"/>
      <c r="IQ84" s="225"/>
      <c r="IR84" s="225"/>
      <c r="IS84" s="225"/>
      <c r="IT84" s="225"/>
      <c r="IU84" s="225"/>
      <c r="IV84" s="225"/>
      <c r="IW84" s="128"/>
    </row>
    <row r="85" spans="1:259" customFormat="1" ht="12" customHeight="1">
      <c r="A85" s="348" t="s">
        <v>87</v>
      </c>
      <c r="B85" s="712">
        <v>49</v>
      </c>
      <c r="C85" s="445">
        <v>52</v>
      </c>
      <c r="D85" s="445">
        <v>52.629719999999999</v>
      </c>
      <c r="E85" s="712">
        <v>23</v>
      </c>
      <c r="F85" s="446">
        <v>25</v>
      </c>
      <c r="G85" s="491">
        <v>26.023662000000002</v>
      </c>
      <c r="H85" s="712">
        <v>26</v>
      </c>
      <c r="I85" s="446">
        <v>26</v>
      </c>
      <c r="J85" s="446">
        <v>26.606057999999997</v>
      </c>
      <c r="K85" s="227"/>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25"/>
      <c r="EP85" s="225"/>
      <c r="EQ85" s="225"/>
      <c r="ER85" s="225"/>
      <c r="ES85" s="225"/>
      <c r="ET85" s="225"/>
      <c r="EU85" s="225"/>
      <c r="EV85" s="225"/>
      <c r="EW85" s="225"/>
      <c r="EX85" s="225"/>
      <c r="EY85" s="225"/>
      <c r="EZ85" s="225"/>
      <c r="FA85" s="225"/>
      <c r="FB85" s="225"/>
      <c r="FC85" s="225"/>
      <c r="FD85" s="225"/>
      <c r="FE85" s="225"/>
      <c r="FF85" s="225"/>
      <c r="FG85" s="225"/>
      <c r="FH85" s="225"/>
      <c r="FI85" s="225"/>
      <c r="FJ85" s="225"/>
      <c r="FK85" s="225"/>
      <c r="FL85" s="225"/>
      <c r="FM85" s="225"/>
      <c r="FN85" s="225"/>
      <c r="FO85" s="225"/>
      <c r="FP85" s="225"/>
      <c r="FQ85" s="225"/>
      <c r="FR85" s="225"/>
      <c r="FS85" s="225"/>
      <c r="FT85" s="225"/>
      <c r="FU85" s="225"/>
      <c r="FV85" s="225"/>
      <c r="FW85" s="225"/>
      <c r="FX85" s="225"/>
      <c r="FY85" s="225"/>
      <c r="FZ85" s="225"/>
      <c r="GA85" s="225"/>
      <c r="GB85" s="225"/>
      <c r="GC85" s="225"/>
      <c r="GD85" s="225"/>
      <c r="GE85" s="225"/>
      <c r="GF85" s="225"/>
      <c r="GG85" s="225"/>
      <c r="GH85" s="225"/>
      <c r="GI85" s="225"/>
      <c r="GJ85" s="225"/>
      <c r="GK85" s="225"/>
      <c r="GL85" s="225"/>
      <c r="GM85" s="225"/>
      <c r="GN85" s="225"/>
      <c r="GO85" s="225"/>
      <c r="GP85" s="225"/>
      <c r="GQ85" s="225"/>
      <c r="GR85" s="225"/>
      <c r="GS85" s="225"/>
      <c r="GT85" s="225"/>
      <c r="GU85" s="225"/>
      <c r="GV85" s="225"/>
      <c r="GW85" s="225"/>
      <c r="GX85" s="225"/>
      <c r="GY85" s="225"/>
      <c r="GZ85" s="225"/>
      <c r="HA85" s="225"/>
      <c r="HB85" s="225"/>
      <c r="HC85" s="225"/>
      <c r="HD85" s="225"/>
      <c r="HE85" s="225"/>
      <c r="HF85" s="225"/>
      <c r="HG85" s="225"/>
      <c r="HH85" s="225"/>
      <c r="HI85" s="225"/>
      <c r="HJ85" s="225"/>
      <c r="HK85" s="225"/>
      <c r="HL85" s="225"/>
      <c r="HM85" s="225"/>
      <c r="HN85" s="225"/>
      <c r="HO85" s="225"/>
      <c r="HP85" s="225"/>
      <c r="HQ85" s="225"/>
      <c r="HR85" s="225"/>
      <c r="HS85" s="225"/>
      <c r="HT85" s="225"/>
      <c r="HU85" s="225"/>
      <c r="HV85" s="225"/>
      <c r="HW85" s="225"/>
      <c r="HX85" s="225"/>
      <c r="HY85" s="225"/>
      <c r="HZ85" s="225"/>
      <c r="IA85" s="225"/>
      <c r="IB85" s="225"/>
      <c r="IC85" s="225"/>
      <c r="ID85" s="225"/>
      <c r="IE85" s="225"/>
      <c r="IF85" s="225"/>
      <c r="IG85" s="225"/>
      <c r="IH85" s="225"/>
      <c r="II85" s="225"/>
      <c r="IJ85" s="225"/>
      <c r="IK85" s="225"/>
      <c r="IL85" s="225"/>
      <c r="IM85" s="225"/>
      <c r="IN85" s="225"/>
      <c r="IO85" s="225"/>
      <c r="IP85" s="225"/>
      <c r="IQ85" s="225"/>
      <c r="IR85" s="225"/>
      <c r="IS85" s="225"/>
      <c r="IT85" s="225"/>
      <c r="IU85" s="225"/>
      <c r="IV85" s="225"/>
      <c r="IW85" s="128"/>
    </row>
    <row r="86" spans="1:259" customFormat="1" ht="12" customHeight="1">
      <c r="A86" s="400" t="s">
        <v>88</v>
      </c>
      <c r="B86" s="712">
        <v>23</v>
      </c>
      <c r="C86" s="445">
        <v>32</v>
      </c>
      <c r="D86" s="660">
        <v>49.375494000000003</v>
      </c>
      <c r="E86" s="712">
        <v>19</v>
      </c>
      <c r="F86" s="446">
        <v>27</v>
      </c>
      <c r="G86" s="446">
        <v>33.081783999999999</v>
      </c>
      <c r="H86" s="712">
        <v>4</v>
      </c>
      <c r="I86" s="446">
        <v>5</v>
      </c>
      <c r="J86" s="446">
        <v>16.293710000000004</v>
      </c>
      <c r="K86" s="227"/>
      <c r="L86" s="225"/>
      <c r="M86" s="225"/>
      <c r="N86" s="225"/>
      <c r="O86" s="225"/>
      <c r="P86" s="225"/>
      <c r="Q86" s="225"/>
      <c r="R86" s="225"/>
      <c r="S86" s="225"/>
      <c r="T86" s="225"/>
      <c r="U86" s="225"/>
      <c r="V86" s="225"/>
      <c r="W86" s="225"/>
      <c r="X86" s="225"/>
      <c r="Y86" s="225"/>
      <c r="Z86" s="225"/>
      <c r="AA86" s="225"/>
      <c r="AB86" s="225"/>
      <c r="AC86" s="225"/>
      <c r="AD86" s="225"/>
      <c r="AE86" s="225"/>
      <c r="AF86" s="225"/>
      <c r="AG86" s="225"/>
      <c r="AH86" s="225"/>
      <c r="AI86" s="225"/>
      <c r="AJ86" s="225"/>
      <c r="AK86" s="225"/>
      <c r="AL86" s="225"/>
      <c r="AM86" s="225"/>
      <c r="AN86" s="225"/>
      <c r="AO86" s="225"/>
      <c r="AP86" s="225"/>
      <c r="AQ86" s="225"/>
      <c r="AR86" s="225"/>
      <c r="AS86" s="225"/>
      <c r="AT86" s="225"/>
      <c r="AU86" s="225"/>
      <c r="AV86" s="225"/>
      <c r="AW86" s="225"/>
      <c r="AX86" s="225"/>
      <c r="AY86" s="225"/>
      <c r="AZ86" s="225"/>
      <c r="BA86" s="225"/>
      <c r="BB86" s="225"/>
      <c r="BC86" s="225"/>
      <c r="BD86" s="225"/>
      <c r="BE86" s="225"/>
      <c r="BF86" s="225"/>
      <c r="BG86" s="225"/>
      <c r="BH86" s="225"/>
      <c r="BI86" s="225"/>
      <c r="BJ86" s="225"/>
      <c r="BK86" s="225"/>
      <c r="BL86" s="225"/>
      <c r="BM86" s="225"/>
      <c r="BN86" s="225"/>
      <c r="BO86" s="225"/>
      <c r="BP86" s="225"/>
      <c r="BQ86" s="225"/>
      <c r="BR86" s="225"/>
      <c r="BS86" s="225"/>
      <c r="BT86" s="225"/>
      <c r="BU86" s="225"/>
      <c r="BV86" s="225"/>
      <c r="BW86" s="225"/>
      <c r="BX86" s="225"/>
      <c r="BY86" s="225"/>
      <c r="BZ86" s="225"/>
      <c r="CA86" s="225"/>
      <c r="CB86" s="225"/>
      <c r="CC86" s="225"/>
      <c r="CD86" s="225"/>
      <c r="CE86" s="225"/>
      <c r="CF86" s="225"/>
      <c r="CG86" s="225"/>
      <c r="CH86" s="225"/>
      <c r="CI86" s="225"/>
      <c r="CJ86" s="225"/>
      <c r="CK86" s="225"/>
      <c r="CL86" s="225"/>
      <c r="CM86" s="225"/>
      <c r="CN86" s="225"/>
      <c r="CO86" s="225"/>
      <c r="CP86" s="225"/>
      <c r="CQ86" s="225"/>
      <c r="CR86" s="225"/>
      <c r="CS86" s="225"/>
      <c r="CT86" s="225"/>
      <c r="CU86" s="225"/>
      <c r="CV86" s="225"/>
      <c r="CW86" s="225"/>
      <c r="CX86" s="225"/>
      <c r="CY86" s="225"/>
      <c r="CZ86" s="225"/>
      <c r="DA86" s="225"/>
      <c r="DB86" s="225"/>
      <c r="DC86" s="225"/>
      <c r="DD86" s="225"/>
      <c r="DE86" s="225"/>
      <c r="DF86" s="225"/>
      <c r="DG86" s="225"/>
      <c r="DH86" s="225"/>
      <c r="DI86" s="225"/>
      <c r="DJ86" s="225"/>
      <c r="DK86" s="225"/>
      <c r="DL86" s="225"/>
      <c r="DM86" s="225"/>
      <c r="DN86" s="225"/>
      <c r="DO86" s="225"/>
      <c r="DP86" s="225"/>
      <c r="DQ86" s="225"/>
      <c r="DR86" s="225"/>
      <c r="DS86" s="225"/>
      <c r="DT86" s="225"/>
      <c r="DU86" s="225"/>
      <c r="DV86" s="225"/>
      <c r="DW86" s="225"/>
      <c r="DX86" s="225"/>
      <c r="DY86" s="225"/>
      <c r="DZ86" s="225"/>
      <c r="EA86" s="225"/>
      <c r="EB86" s="225"/>
      <c r="EC86" s="225"/>
      <c r="ED86" s="225"/>
      <c r="EE86" s="225"/>
      <c r="EF86" s="225"/>
      <c r="EG86" s="225"/>
      <c r="EH86" s="225"/>
      <c r="EI86" s="225"/>
      <c r="EJ86" s="225"/>
      <c r="EK86" s="225"/>
      <c r="EL86" s="225"/>
      <c r="EM86" s="225"/>
      <c r="EN86" s="225"/>
      <c r="EO86" s="225"/>
      <c r="EP86" s="225"/>
      <c r="EQ86" s="225"/>
      <c r="ER86" s="225"/>
      <c r="ES86" s="225"/>
      <c r="ET86" s="225"/>
      <c r="EU86" s="225"/>
      <c r="EV86" s="225"/>
      <c r="EW86" s="225"/>
      <c r="EX86" s="225"/>
      <c r="EY86" s="225"/>
      <c r="EZ86" s="225"/>
      <c r="FA86" s="225"/>
      <c r="FB86" s="225"/>
      <c r="FC86" s="225"/>
      <c r="FD86" s="225"/>
      <c r="FE86" s="225"/>
      <c r="FF86" s="225"/>
      <c r="FG86" s="225"/>
      <c r="FH86" s="225"/>
      <c r="FI86" s="225"/>
      <c r="FJ86" s="225"/>
      <c r="FK86" s="225"/>
      <c r="FL86" s="225"/>
      <c r="FM86" s="225"/>
      <c r="FN86" s="225"/>
      <c r="FO86" s="225"/>
      <c r="FP86" s="225"/>
      <c r="FQ86" s="225"/>
      <c r="FR86" s="225"/>
      <c r="FS86" s="225"/>
      <c r="FT86" s="225"/>
      <c r="FU86" s="225"/>
      <c r="FV86" s="225"/>
      <c r="FW86" s="225"/>
      <c r="FX86" s="225"/>
      <c r="FY86" s="225"/>
      <c r="FZ86" s="225"/>
      <c r="GA86" s="225"/>
      <c r="GB86" s="225"/>
      <c r="GC86" s="225"/>
      <c r="GD86" s="225"/>
      <c r="GE86" s="225"/>
      <c r="GF86" s="225"/>
      <c r="GG86" s="225"/>
      <c r="GH86" s="225"/>
      <c r="GI86" s="225"/>
      <c r="GJ86" s="225"/>
      <c r="GK86" s="225"/>
      <c r="GL86" s="225"/>
      <c r="GM86" s="225"/>
      <c r="GN86" s="225"/>
      <c r="GO86" s="225"/>
      <c r="GP86" s="225"/>
      <c r="GQ86" s="225"/>
      <c r="GR86" s="225"/>
      <c r="GS86" s="225"/>
      <c r="GT86" s="225"/>
      <c r="GU86" s="225"/>
      <c r="GV86" s="225"/>
      <c r="GW86" s="225"/>
      <c r="GX86" s="225"/>
      <c r="GY86" s="225"/>
      <c r="GZ86" s="225"/>
      <c r="HA86" s="225"/>
      <c r="HB86" s="225"/>
      <c r="HC86" s="225"/>
      <c r="HD86" s="225"/>
      <c r="HE86" s="225"/>
      <c r="HF86" s="225"/>
      <c r="HG86" s="225"/>
      <c r="HH86" s="225"/>
      <c r="HI86" s="225"/>
      <c r="HJ86" s="225"/>
      <c r="HK86" s="225"/>
      <c r="HL86" s="225"/>
      <c r="HM86" s="225"/>
      <c r="HN86" s="225"/>
      <c r="HO86" s="225"/>
      <c r="HP86" s="225"/>
      <c r="HQ86" s="225"/>
      <c r="HR86" s="225"/>
      <c r="HS86" s="225"/>
      <c r="HT86" s="225"/>
      <c r="HU86" s="225"/>
      <c r="HV86" s="225"/>
      <c r="HW86" s="225"/>
      <c r="HX86" s="225"/>
      <c r="HY86" s="225"/>
      <c r="HZ86" s="225"/>
      <c r="IA86" s="225"/>
      <c r="IB86" s="225"/>
      <c r="IC86" s="225"/>
      <c r="ID86" s="225"/>
      <c r="IE86" s="225"/>
      <c r="IF86" s="225"/>
      <c r="IG86" s="225"/>
      <c r="IH86" s="225"/>
      <c r="II86" s="225"/>
      <c r="IJ86" s="225"/>
      <c r="IK86" s="225"/>
      <c r="IL86" s="225"/>
      <c r="IM86" s="225"/>
      <c r="IN86" s="225"/>
      <c r="IO86" s="225"/>
      <c r="IP86" s="225"/>
      <c r="IQ86" s="225"/>
      <c r="IR86" s="225"/>
      <c r="IS86" s="225"/>
      <c r="IT86" s="225"/>
      <c r="IU86" s="225"/>
      <c r="IV86" s="225"/>
      <c r="IW86" s="128"/>
    </row>
    <row r="87" spans="1:259" customFormat="1" ht="12" customHeight="1">
      <c r="A87" s="447" t="s">
        <v>131</v>
      </c>
      <c r="B87" s="713">
        <v>6160</v>
      </c>
      <c r="C87" s="550">
        <v>6220</v>
      </c>
      <c r="D87" s="448">
        <v>7996.9063859999997</v>
      </c>
      <c r="E87" s="713">
        <v>3101</v>
      </c>
      <c r="F87" s="550">
        <v>3273</v>
      </c>
      <c r="G87" s="448">
        <v>4061.9566779999991</v>
      </c>
      <c r="H87" s="713">
        <v>3060</v>
      </c>
      <c r="I87" s="550">
        <v>2947</v>
      </c>
      <c r="J87" s="448">
        <v>3934.8588049999998</v>
      </c>
      <c r="K87" s="227"/>
      <c r="L87" s="225"/>
      <c r="M87" s="225"/>
      <c r="N87" s="225"/>
      <c r="O87" s="225"/>
      <c r="P87" s="225"/>
      <c r="Q87" s="225"/>
      <c r="R87" s="225"/>
      <c r="S87" s="225"/>
      <c r="T87" s="225"/>
      <c r="U87" s="225"/>
      <c r="V87" s="225"/>
      <c r="W87" s="225"/>
      <c r="X87" s="225"/>
      <c r="Y87" s="225"/>
      <c r="Z87" s="225"/>
      <c r="AA87" s="225"/>
      <c r="AB87" s="225"/>
      <c r="AC87" s="225"/>
      <c r="AD87" s="225"/>
      <c r="AE87" s="225"/>
      <c r="AF87" s="225"/>
      <c r="AG87" s="225"/>
      <c r="AH87" s="225"/>
      <c r="AI87" s="225"/>
      <c r="AJ87" s="225"/>
      <c r="AK87" s="225"/>
      <c r="AL87" s="225"/>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5"/>
      <c r="BI87" s="225"/>
      <c r="BJ87" s="225"/>
      <c r="BK87" s="225"/>
      <c r="BL87" s="225"/>
      <c r="BM87" s="225"/>
      <c r="BN87" s="225"/>
      <c r="BO87" s="225"/>
      <c r="BP87" s="225"/>
      <c r="BQ87" s="225"/>
      <c r="BR87" s="225"/>
      <c r="BS87" s="225"/>
      <c r="BT87" s="225"/>
      <c r="BU87" s="225"/>
      <c r="BV87" s="225"/>
      <c r="BW87" s="225"/>
      <c r="BX87" s="225"/>
      <c r="BY87" s="225"/>
      <c r="BZ87" s="225"/>
      <c r="CA87" s="225"/>
      <c r="CB87" s="225"/>
      <c r="CC87" s="225"/>
      <c r="CD87" s="225"/>
      <c r="CE87" s="225"/>
      <c r="CF87" s="225"/>
      <c r="CG87" s="225"/>
      <c r="CH87" s="225"/>
      <c r="CI87" s="225"/>
      <c r="CJ87" s="225"/>
      <c r="CK87" s="225"/>
      <c r="CL87" s="225"/>
      <c r="CM87" s="225"/>
      <c r="CN87" s="225"/>
      <c r="CO87" s="225"/>
      <c r="CP87" s="225"/>
      <c r="CQ87" s="225"/>
      <c r="CR87" s="225"/>
      <c r="CS87" s="225"/>
      <c r="CT87" s="225"/>
      <c r="CU87" s="225"/>
      <c r="CV87" s="225"/>
      <c r="CW87" s="225"/>
      <c r="CX87" s="225"/>
      <c r="CY87" s="225"/>
      <c r="CZ87" s="225"/>
      <c r="DA87" s="225"/>
      <c r="DB87" s="225"/>
      <c r="DC87" s="225"/>
      <c r="DD87" s="225"/>
      <c r="DE87" s="225"/>
      <c r="DF87" s="225"/>
      <c r="DG87" s="225"/>
      <c r="DH87" s="225"/>
      <c r="DI87" s="225"/>
      <c r="DJ87" s="225"/>
      <c r="DK87" s="225"/>
      <c r="DL87" s="225"/>
      <c r="DM87" s="225"/>
      <c r="DN87" s="225"/>
      <c r="DO87" s="225"/>
      <c r="DP87" s="225"/>
      <c r="DQ87" s="225"/>
      <c r="DR87" s="225"/>
      <c r="DS87" s="225"/>
      <c r="DT87" s="225"/>
      <c r="DU87" s="225"/>
      <c r="DV87" s="225"/>
      <c r="DW87" s="225"/>
      <c r="DX87" s="225"/>
      <c r="DY87" s="225"/>
      <c r="DZ87" s="225"/>
      <c r="EA87" s="225"/>
      <c r="EB87" s="225"/>
      <c r="EC87" s="225"/>
      <c r="ED87" s="225"/>
      <c r="EE87" s="225"/>
      <c r="EF87" s="225"/>
      <c r="EG87" s="225"/>
      <c r="EH87" s="225"/>
      <c r="EI87" s="225"/>
      <c r="EJ87" s="225"/>
      <c r="EK87" s="225"/>
      <c r="EL87" s="225"/>
      <c r="EM87" s="225"/>
      <c r="EN87" s="225"/>
      <c r="EO87" s="225"/>
      <c r="EP87" s="225"/>
      <c r="EQ87" s="225"/>
      <c r="ER87" s="225"/>
      <c r="ES87" s="225"/>
      <c r="ET87" s="225"/>
      <c r="EU87" s="225"/>
      <c r="EV87" s="225"/>
      <c r="EW87" s="225"/>
      <c r="EX87" s="225"/>
      <c r="EY87" s="225"/>
      <c r="EZ87" s="225"/>
      <c r="FA87" s="225"/>
      <c r="FB87" s="225"/>
      <c r="FC87" s="225"/>
      <c r="FD87" s="225"/>
      <c r="FE87" s="225"/>
      <c r="FF87" s="225"/>
      <c r="FG87" s="225"/>
      <c r="FH87" s="225"/>
      <c r="FI87" s="225"/>
      <c r="FJ87" s="225"/>
      <c r="FK87" s="225"/>
      <c r="FL87" s="225"/>
      <c r="FM87" s="225"/>
      <c r="FN87" s="225"/>
      <c r="FO87" s="225"/>
      <c r="FP87" s="225"/>
      <c r="FQ87" s="225"/>
      <c r="FR87" s="225"/>
      <c r="FS87" s="225"/>
      <c r="FT87" s="225"/>
      <c r="FU87" s="225"/>
      <c r="FV87" s="225"/>
      <c r="FW87" s="225"/>
      <c r="FX87" s="225"/>
      <c r="FY87" s="225"/>
      <c r="FZ87" s="225"/>
      <c r="GA87" s="225"/>
      <c r="GB87" s="225"/>
      <c r="GC87" s="225"/>
      <c r="GD87" s="225"/>
      <c r="GE87" s="225"/>
      <c r="GF87" s="225"/>
      <c r="GG87" s="225"/>
      <c r="GH87" s="225"/>
      <c r="GI87" s="225"/>
      <c r="GJ87" s="225"/>
      <c r="GK87" s="225"/>
      <c r="GL87" s="225"/>
      <c r="GM87" s="225"/>
      <c r="GN87" s="225"/>
      <c r="GO87" s="225"/>
      <c r="GP87" s="225"/>
      <c r="GQ87" s="225"/>
      <c r="GR87" s="225"/>
      <c r="GS87" s="225"/>
      <c r="GT87" s="225"/>
      <c r="GU87" s="225"/>
      <c r="GV87" s="225"/>
      <c r="GW87" s="225"/>
      <c r="GX87" s="225"/>
      <c r="GY87" s="225"/>
      <c r="GZ87" s="225"/>
      <c r="HA87" s="225"/>
      <c r="HB87" s="225"/>
      <c r="HC87" s="225"/>
      <c r="HD87" s="225"/>
      <c r="HE87" s="225"/>
      <c r="HF87" s="225"/>
      <c r="HG87" s="225"/>
      <c r="HH87" s="225"/>
      <c r="HI87" s="225"/>
      <c r="HJ87" s="225"/>
      <c r="HK87" s="225"/>
      <c r="HL87" s="225"/>
      <c r="HM87" s="225"/>
      <c r="HN87" s="225"/>
      <c r="HO87" s="225"/>
      <c r="HP87" s="225"/>
      <c r="HQ87" s="225"/>
      <c r="HR87" s="225"/>
      <c r="HS87" s="225"/>
      <c r="HT87" s="225"/>
      <c r="HU87" s="225"/>
      <c r="HV87" s="225"/>
      <c r="HW87" s="225"/>
      <c r="HX87" s="225"/>
      <c r="HY87" s="225"/>
      <c r="HZ87" s="225"/>
      <c r="IA87" s="225"/>
      <c r="IB87" s="225"/>
      <c r="IC87" s="225"/>
      <c r="ID87" s="225"/>
      <c r="IE87" s="225"/>
      <c r="IF87" s="225"/>
      <c r="IG87" s="225"/>
      <c r="IH87" s="225"/>
      <c r="II87" s="225"/>
      <c r="IJ87" s="225"/>
      <c r="IK87" s="225"/>
      <c r="IL87" s="225"/>
      <c r="IM87" s="225"/>
      <c r="IN87" s="225"/>
      <c r="IO87" s="225"/>
      <c r="IP87" s="225"/>
      <c r="IQ87" s="225"/>
      <c r="IR87" s="225"/>
      <c r="IS87" s="225"/>
      <c r="IT87" s="225"/>
      <c r="IU87" s="225"/>
      <c r="IV87" s="225"/>
      <c r="IW87" s="128"/>
    </row>
    <row r="88" spans="1:259" customFormat="1" ht="12" customHeight="1">
      <c r="A88" s="449" t="s">
        <v>132</v>
      </c>
      <c r="B88" s="712">
        <v>0</v>
      </c>
      <c r="C88" s="446">
        <v>0</v>
      </c>
      <c r="D88" s="445">
        <v>0</v>
      </c>
      <c r="E88" s="712">
        <v>0</v>
      </c>
      <c r="F88" s="446">
        <v>0</v>
      </c>
      <c r="G88" s="445">
        <v>0</v>
      </c>
      <c r="H88" s="712">
        <v>0</v>
      </c>
      <c r="I88" s="446">
        <v>0</v>
      </c>
      <c r="J88" s="445">
        <v>0</v>
      </c>
      <c r="K88" s="227"/>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5"/>
      <c r="BU88" s="225"/>
      <c r="BV88" s="225"/>
      <c r="BW88" s="225"/>
      <c r="BX88" s="225"/>
      <c r="BY88" s="225"/>
      <c r="BZ88" s="225"/>
      <c r="CA88" s="225"/>
      <c r="CB88" s="225"/>
      <c r="CC88" s="225"/>
      <c r="CD88" s="225"/>
      <c r="CE88" s="225"/>
      <c r="CF88" s="225"/>
      <c r="CG88" s="225"/>
      <c r="CH88" s="225"/>
      <c r="CI88" s="225"/>
      <c r="CJ88" s="225"/>
      <c r="CK88" s="225"/>
      <c r="CL88" s="225"/>
      <c r="CM88" s="225"/>
      <c r="CN88" s="225"/>
      <c r="CO88" s="225"/>
      <c r="CP88" s="225"/>
      <c r="CQ88" s="225"/>
      <c r="CR88" s="225"/>
      <c r="CS88" s="225"/>
      <c r="CT88" s="225"/>
      <c r="CU88" s="225"/>
      <c r="CV88" s="225"/>
      <c r="CW88" s="225"/>
      <c r="CX88" s="225"/>
      <c r="CY88" s="225"/>
      <c r="CZ88" s="225"/>
      <c r="DA88" s="225"/>
      <c r="DB88" s="225"/>
      <c r="DC88" s="225"/>
      <c r="DD88" s="225"/>
      <c r="DE88" s="225"/>
      <c r="DF88" s="225"/>
      <c r="DG88" s="225"/>
      <c r="DH88" s="225"/>
      <c r="DI88" s="225"/>
      <c r="DJ88" s="225"/>
      <c r="DK88" s="225"/>
      <c r="DL88" s="225"/>
      <c r="DM88" s="225"/>
      <c r="DN88" s="225"/>
      <c r="DO88" s="225"/>
      <c r="DP88" s="225"/>
      <c r="DQ88" s="225"/>
      <c r="DR88" s="225"/>
      <c r="DS88" s="225"/>
      <c r="DT88" s="225"/>
      <c r="DU88" s="225"/>
      <c r="DV88" s="225"/>
      <c r="DW88" s="225"/>
      <c r="DX88" s="225"/>
      <c r="DY88" s="225"/>
      <c r="DZ88" s="225"/>
      <c r="EA88" s="225"/>
      <c r="EB88" s="225"/>
      <c r="EC88" s="225"/>
      <c r="ED88" s="225"/>
      <c r="EE88" s="225"/>
      <c r="EF88" s="225"/>
      <c r="EG88" s="225"/>
      <c r="EH88" s="225"/>
      <c r="EI88" s="225"/>
      <c r="EJ88" s="225"/>
      <c r="EK88" s="225"/>
      <c r="EL88" s="225"/>
      <c r="EM88" s="225"/>
      <c r="EN88" s="225"/>
      <c r="EO88" s="225"/>
      <c r="EP88" s="225"/>
      <c r="EQ88" s="225"/>
      <c r="ER88" s="225"/>
      <c r="ES88" s="225"/>
      <c r="ET88" s="225"/>
      <c r="EU88" s="225"/>
      <c r="EV88" s="225"/>
      <c r="EW88" s="225"/>
      <c r="EX88" s="225"/>
      <c r="EY88" s="225"/>
      <c r="EZ88" s="225"/>
      <c r="FA88" s="225"/>
      <c r="FB88" s="225"/>
      <c r="FC88" s="225"/>
      <c r="FD88" s="225"/>
      <c r="FE88" s="225"/>
      <c r="FF88" s="225"/>
      <c r="FG88" s="225"/>
      <c r="FH88" s="225"/>
      <c r="FI88" s="225"/>
      <c r="FJ88" s="225"/>
      <c r="FK88" s="225"/>
      <c r="FL88" s="225"/>
      <c r="FM88" s="225"/>
      <c r="FN88" s="225"/>
      <c r="FO88" s="225"/>
      <c r="FP88" s="225"/>
      <c r="FQ88" s="225"/>
      <c r="FR88" s="225"/>
      <c r="FS88" s="225"/>
      <c r="FT88" s="225"/>
      <c r="FU88" s="225"/>
      <c r="FV88" s="225"/>
      <c r="FW88" s="225"/>
      <c r="FX88" s="225"/>
      <c r="FY88" s="225"/>
      <c r="FZ88" s="225"/>
      <c r="GA88" s="225"/>
      <c r="GB88" s="225"/>
      <c r="GC88" s="225"/>
      <c r="GD88" s="225"/>
      <c r="GE88" s="225"/>
      <c r="GF88" s="225"/>
      <c r="GG88" s="225"/>
      <c r="GH88" s="225"/>
      <c r="GI88" s="225"/>
      <c r="GJ88" s="225"/>
      <c r="GK88" s="225"/>
      <c r="GL88" s="225"/>
      <c r="GM88" s="225"/>
      <c r="GN88" s="225"/>
      <c r="GO88" s="225"/>
      <c r="GP88" s="225"/>
      <c r="GQ88" s="225"/>
      <c r="GR88" s="225"/>
      <c r="GS88" s="225"/>
      <c r="GT88" s="225"/>
      <c r="GU88" s="225"/>
      <c r="GV88" s="225"/>
      <c r="GW88" s="225"/>
      <c r="GX88" s="225"/>
      <c r="GY88" s="225"/>
      <c r="GZ88" s="225"/>
      <c r="HA88" s="225"/>
      <c r="HB88" s="225"/>
      <c r="HC88" s="225"/>
      <c r="HD88" s="225"/>
      <c r="HE88" s="225"/>
      <c r="HF88" s="225"/>
      <c r="HG88" s="225"/>
      <c r="HH88" s="225"/>
      <c r="HI88" s="225"/>
      <c r="HJ88" s="225"/>
      <c r="HK88" s="225"/>
      <c r="HL88" s="225"/>
      <c r="HM88" s="225"/>
      <c r="HN88" s="225"/>
      <c r="HO88" s="225"/>
      <c r="HP88" s="225"/>
      <c r="HQ88" s="225"/>
      <c r="HR88" s="225"/>
      <c r="HS88" s="225"/>
      <c r="HT88" s="225"/>
      <c r="HU88" s="225"/>
      <c r="HV88" s="225"/>
      <c r="HW88" s="225"/>
      <c r="HX88" s="225"/>
      <c r="HY88" s="225"/>
      <c r="HZ88" s="225"/>
      <c r="IA88" s="225"/>
      <c r="IB88" s="225"/>
      <c r="IC88" s="225"/>
      <c r="ID88" s="225"/>
      <c r="IE88" s="225"/>
      <c r="IF88" s="225"/>
      <c r="IG88" s="225"/>
      <c r="IH88" s="225"/>
      <c r="II88" s="225"/>
      <c r="IJ88" s="225"/>
      <c r="IK88" s="225"/>
      <c r="IL88" s="225"/>
      <c r="IM88" s="225"/>
      <c r="IN88" s="225"/>
      <c r="IO88" s="225"/>
      <c r="IP88" s="225"/>
      <c r="IQ88" s="225"/>
      <c r="IR88" s="225"/>
      <c r="IS88" s="225"/>
      <c r="IT88" s="225"/>
      <c r="IU88" s="225"/>
      <c r="IV88" s="225"/>
      <c r="IW88" s="128"/>
    </row>
    <row r="89" spans="1:259" customFormat="1" ht="12" customHeight="1">
      <c r="A89" s="447" t="s">
        <v>279</v>
      </c>
      <c r="B89" s="713">
        <v>6160</v>
      </c>
      <c r="C89" s="550">
        <v>6220</v>
      </c>
      <c r="D89" s="448">
        <v>7996.9063859999997</v>
      </c>
      <c r="E89" s="713">
        <v>3101</v>
      </c>
      <c r="F89" s="550">
        <v>3273</v>
      </c>
      <c r="G89" s="448">
        <v>4061.9566779999991</v>
      </c>
      <c r="H89" s="713">
        <v>3060</v>
      </c>
      <c r="I89" s="550">
        <v>2947</v>
      </c>
      <c r="J89" s="448">
        <v>3934.8588049999998</v>
      </c>
      <c r="K89" s="227"/>
      <c r="L89" s="225"/>
      <c r="M89" s="225"/>
      <c r="N89" s="225"/>
      <c r="O89" s="225"/>
      <c r="P89" s="225"/>
      <c r="Q89" s="225"/>
      <c r="R89" s="225"/>
      <c r="S89" s="225"/>
      <c r="T89" s="225"/>
      <c r="U89" s="225"/>
      <c r="V89" s="225"/>
      <c r="W89" s="225"/>
      <c r="X89" s="225"/>
      <c r="Y89" s="225"/>
      <c r="Z89" s="225"/>
      <c r="AA89" s="225"/>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5"/>
      <c r="AZ89" s="225"/>
      <c r="BA89" s="225"/>
      <c r="BB89" s="225"/>
      <c r="BC89" s="225"/>
      <c r="BD89" s="225"/>
      <c r="BE89" s="225"/>
      <c r="BF89" s="225"/>
      <c r="BG89" s="225"/>
      <c r="BH89" s="225"/>
      <c r="BI89" s="225"/>
      <c r="BJ89" s="225"/>
      <c r="BK89" s="225"/>
      <c r="BL89" s="225"/>
      <c r="BM89" s="225"/>
      <c r="BN89" s="225"/>
      <c r="BO89" s="225"/>
      <c r="BP89" s="225"/>
      <c r="BQ89" s="225"/>
      <c r="BR89" s="225"/>
      <c r="BS89" s="225"/>
      <c r="BT89" s="225"/>
      <c r="BU89" s="225"/>
      <c r="BV89" s="225"/>
      <c r="BW89" s="225"/>
      <c r="BX89" s="225"/>
      <c r="BY89" s="225"/>
      <c r="BZ89" s="225"/>
      <c r="CA89" s="225"/>
      <c r="CB89" s="225"/>
      <c r="CC89" s="225"/>
      <c r="CD89" s="225"/>
      <c r="CE89" s="225"/>
      <c r="CF89" s="225"/>
      <c r="CG89" s="225"/>
      <c r="CH89" s="225"/>
      <c r="CI89" s="225"/>
      <c r="CJ89" s="225"/>
      <c r="CK89" s="225"/>
      <c r="CL89" s="225"/>
      <c r="CM89" s="225"/>
      <c r="CN89" s="225"/>
      <c r="CO89" s="225"/>
      <c r="CP89" s="225"/>
      <c r="CQ89" s="225"/>
      <c r="CR89" s="225"/>
      <c r="CS89" s="225"/>
      <c r="CT89" s="225"/>
      <c r="CU89" s="225"/>
      <c r="CV89" s="225"/>
      <c r="CW89" s="225"/>
      <c r="CX89" s="225"/>
      <c r="CY89" s="225"/>
      <c r="CZ89" s="225"/>
      <c r="DA89" s="225"/>
      <c r="DB89" s="225"/>
      <c r="DC89" s="225"/>
      <c r="DD89" s="225"/>
      <c r="DE89" s="225"/>
      <c r="DF89" s="225"/>
      <c r="DG89" s="225"/>
      <c r="DH89" s="225"/>
      <c r="DI89" s="225"/>
      <c r="DJ89" s="225"/>
      <c r="DK89" s="225"/>
      <c r="DL89" s="225"/>
      <c r="DM89" s="225"/>
      <c r="DN89" s="225"/>
      <c r="DO89" s="225"/>
      <c r="DP89" s="225"/>
      <c r="DQ89" s="225"/>
      <c r="DR89" s="225"/>
      <c r="DS89" s="225"/>
      <c r="DT89" s="225"/>
      <c r="DU89" s="225"/>
      <c r="DV89" s="225"/>
      <c r="DW89" s="225"/>
      <c r="DX89" s="225"/>
      <c r="DY89" s="225"/>
      <c r="DZ89" s="225"/>
      <c r="EA89" s="225"/>
      <c r="EB89" s="225"/>
      <c r="EC89" s="225"/>
      <c r="ED89" s="225"/>
      <c r="EE89" s="225"/>
      <c r="EF89" s="225"/>
      <c r="EG89" s="225"/>
      <c r="EH89" s="225"/>
      <c r="EI89" s="225"/>
      <c r="EJ89" s="225"/>
      <c r="EK89" s="225"/>
      <c r="EL89" s="225"/>
      <c r="EM89" s="225"/>
      <c r="EN89" s="225"/>
      <c r="EO89" s="225"/>
      <c r="EP89" s="225"/>
      <c r="EQ89" s="225"/>
      <c r="ER89" s="225"/>
      <c r="ES89" s="225"/>
      <c r="ET89" s="225"/>
      <c r="EU89" s="225"/>
      <c r="EV89" s="225"/>
      <c r="EW89" s="225"/>
      <c r="EX89" s="225"/>
      <c r="EY89" s="225"/>
      <c r="EZ89" s="225"/>
      <c r="FA89" s="225"/>
      <c r="FB89" s="225"/>
      <c r="FC89" s="225"/>
      <c r="FD89" s="225"/>
      <c r="FE89" s="225"/>
      <c r="FF89" s="225"/>
      <c r="FG89" s="225"/>
      <c r="FH89" s="225"/>
      <c r="FI89" s="225"/>
      <c r="FJ89" s="225"/>
      <c r="FK89" s="225"/>
      <c r="FL89" s="225"/>
      <c r="FM89" s="225"/>
      <c r="FN89" s="225"/>
      <c r="FO89" s="225"/>
      <c r="FP89" s="225"/>
      <c r="FQ89" s="225"/>
      <c r="FR89" s="225"/>
      <c r="FS89" s="225"/>
      <c r="FT89" s="225"/>
      <c r="FU89" s="225"/>
      <c r="FV89" s="225"/>
      <c r="FW89" s="225"/>
      <c r="FX89" s="225"/>
      <c r="FY89" s="225"/>
      <c r="FZ89" s="225"/>
      <c r="GA89" s="225"/>
      <c r="GB89" s="225"/>
      <c r="GC89" s="225"/>
      <c r="GD89" s="225"/>
      <c r="GE89" s="225"/>
      <c r="GF89" s="225"/>
      <c r="GG89" s="225"/>
      <c r="GH89" s="225"/>
      <c r="GI89" s="225"/>
      <c r="GJ89" s="225"/>
      <c r="GK89" s="225"/>
      <c r="GL89" s="225"/>
      <c r="GM89" s="225"/>
      <c r="GN89" s="225"/>
      <c r="GO89" s="225"/>
      <c r="GP89" s="225"/>
      <c r="GQ89" s="225"/>
      <c r="GR89" s="225"/>
      <c r="GS89" s="225"/>
      <c r="GT89" s="225"/>
      <c r="GU89" s="225"/>
      <c r="GV89" s="225"/>
      <c r="GW89" s="225"/>
      <c r="GX89" s="225"/>
      <c r="GY89" s="225"/>
      <c r="GZ89" s="225"/>
      <c r="HA89" s="225"/>
      <c r="HB89" s="225"/>
      <c r="HC89" s="225"/>
      <c r="HD89" s="225"/>
      <c r="HE89" s="225"/>
      <c r="HF89" s="225"/>
      <c r="HG89" s="225"/>
      <c r="HH89" s="225"/>
      <c r="HI89" s="225"/>
      <c r="HJ89" s="225"/>
      <c r="HK89" s="225"/>
      <c r="HL89" s="225"/>
      <c r="HM89" s="225"/>
      <c r="HN89" s="225"/>
      <c r="HO89" s="225"/>
      <c r="HP89" s="225"/>
      <c r="HQ89" s="225"/>
      <c r="HR89" s="225"/>
      <c r="HS89" s="225"/>
      <c r="HT89" s="225"/>
      <c r="HU89" s="225"/>
      <c r="HV89" s="225"/>
      <c r="HW89" s="225"/>
      <c r="HX89" s="225"/>
      <c r="HY89" s="225"/>
      <c r="HZ89" s="225"/>
      <c r="IA89" s="225"/>
      <c r="IB89" s="225"/>
      <c r="IC89" s="225"/>
      <c r="ID89" s="225"/>
      <c r="IE89" s="225"/>
      <c r="IF89" s="225"/>
      <c r="IG89" s="225"/>
      <c r="IH89" s="225"/>
      <c r="II89" s="225"/>
      <c r="IJ89" s="225"/>
      <c r="IK89" s="225"/>
      <c r="IL89" s="225"/>
      <c r="IM89" s="225"/>
      <c r="IN89" s="225"/>
      <c r="IO89" s="225"/>
      <c r="IP89" s="225"/>
      <c r="IQ89" s="225"/>
      <c r="IR89" s="225"/>
      <c r="IS89" s="225"/>
      <c r="IT89" s="225"/>
      <c r="IU89" s="225"/>
      <c r="IV89" s="225"/>
      <c r="IW89" s="128"/>
    </row>
    <row r="90" spans="1:259" s="278" customFormat="1" ht="18.75" customHeight="1">
      <c r="A90" s="2003" t="s">
        <v>286</v>
      </c>
      <c r="B90" s="714">
        <v>532</v>
      </c>
      <c r="C90" s="553">
        <v>526</v>
      </c>
      <c r="D90" s="549">
        <v>488.920008</v>
      </c>
      <c r="E90" s="714">
        <v>0</v>
      </c>
      <c r="F90" s="553">
        <v>0</v>
      </c>
      <c r="G90" s="549">
        <v>0</v>
      </c>
      <c r="H90" s="716">
        <v>532</v>
      </c>
      <c r="I90" s="552">
        <v>526</v>
      </c>
      <c r="J90" s="660">
        <v>488.920008</v>
      </c>
      <c r="K90" s="508"/>
      <c r="L90" s="509"/>
      <c r="M90" s="509"/>
      <c r="N90" s="509"/>
      <c r="O90" s="509"/>
      <c r="P90" s="509"/>
      <c r="Q90" s="509"/>
      <c r="R90" s="509"/>
      <c r="S90" s="509"/>
      <c r="T90" s="509"/>
      <c r="U90" s="509"/>
      <c r="V90" s="509"/>
      <c r="W90" s="509"/>
      <c r="X90" s="509"/>
      <c r="Y90" s="509"/>
      <c r="Z90" s="509"/>
      <c r="AA90" s="509"/>
      <c r="AB90" s="509"/>
      <c r="AC90" s="509"/>
      <c r="AD90" s="509"/>
      <c r="AE90" s="509"/>
      <c r="AF90" s="509"/>
      <c r="AG90" s="509"/>
      <c r="AH90" s="509"/>
      <c r="AI90" s="509"/>
      <c r="AJ90" s="509"/>
      <c r="AK90" s="509"/>
      <c r="AL90" s="509"/>
      <c r="AM90" s="509"/>
      <c r="AN90" s="509"/>
      <c r="AO90" s="509"/>
      <c r="AP90" s="509"/>
      <c r="AQ90" s="509"/>
      <c r="AR90" s="509"/>
      <c r="AS90" s="509"/>
      <c r="AT90" s="509"/>
      <c r="AU90" s="509"/>
      <c r="AV90" s="509"/>
      <c r="AW90" s="509"/>
      <c r="AX90" s="509"/>
      <c r="AY90" s="509"/>
      <c r="AZ90" s="509"/>
      <c r="BA90" s="509"/>
      <c r="BB90" s="509"/>
      <c r="BC90" s="509"/>
      <c r="BD90" s="509"/>
      <c r="BE90" s="509"/>
      <c r="BF90" s="509"/>
      <c r="BG90" s="509"/>
      <c r="BH90" s="509"/>
      <c r="BI90" s="509"/>
      <c r="BJ90" s="509"/>
      <c r="BK90" s="509"/>
      <c r="BL90" s="509"/>
      <c r="BM90" s="509"/>
      <c r="BN90" s="509"/>
      <c r="BO90" s="509"/>
      <c r="BP90" s="509"/>
      <c r="BQ90" s="509"/>
      <c r="BR90" s="509"/>
      <c r="BS90" s="509"/>
      <c r="BT90" s="509"/>
      <c r="BU90" s="509"/>
      <c r="BV90" s="509"/>
      <c r="BW90" s="509"/>
      <c r="BX90" s="509"/>
      <c r="BY90" s="509"/>
      <c r="BZ90" s="509"/>
      <c r="CA90" s="509"/>
      <c r="CB90" s="509"/>
      <c r="CC90" s="509"/>
      <c r="CD90" s="509"/>
      <c r="CE90" s="509"/>
      <c r="CF90" s="509"/>
      <c r="CG90" s="509"/>
      <c r="CH90" s="509"/>
      <c r="CI90" s="509"/>
      <c r="CJ90" s="509"/>
      <c r="CK90" s="509"/>
      <c r="CL90" s="509"/>
      <c r="CM90" s="509"/>
      <c r="CN90" s="509"/>
      <c r="CO90" s="509"/>
      <c r="CP90" s="509"/>
      <c r="CQ90" s="509"/>
      <c r="CR90" s="509"/>
      <c r="CS90" s="509"/>
      <c r="CT90" s="509"/>
      <c r="CU90" s="509"/>
      <c r="CV90" s="509"/>
      <c r="CW90" s="509"/>
      <c r="CX90" s="509"/>
      <c r="CY90" s="509"/>
      <c r="CZ90" s="509"/>
      <c r="DA90" s="509"/>
      <c r="DB90" s="509"/>
      <c r="DC90" s="509"/>
      <c r="DD90" s="509"/>
      <c r="DE90" s="509"/>
      <c r="DF90" s="509"/>
      <c r="DG90" s="509"/>
      <c r="DH90" s="509"/>
      <c r="DI90" s="509"/>
      <c r="DJ90" s="509"/>
      <c r="DK90" s="509"/>
      <c r="DL90" s="509"/>
      <c r="DM90" s="509"/>
      <c r="DN90" s="509"/>
      <c r="DO90" s="509"/>
      <c r="DP90" s="509"/>
      <c r="DQ90" s="509"/>
      <c r="DR90" s="509"/>
      <c r="DS90" s="509"/>
      <c r="DT90" s="509"/>
      <c r="DU90" s="509"/>
      <c r="DV90" s="509"/>
      <c r="DW90" s="509"/>
      <c r="DX90" s="509"/>
      <c r="DY90" s="509"/>
      <c r="DZ90" s="509"/>
      <c r="EA90" s="509"/>
      <c r="EB90" s="509"/>
      <c r="EC90" s="509"/>
      <c r="ED90" s="509"/>
      <c r="EE90" s="509"/>
      <c r="EF90" s="509"/>
      <c r="EG90" s="509"/>
      <c r="EH90" s="509"/>
      <c r="EI90" s="509"/>
      <c r="EJ90" s="509"/>
      <c r="EK90" s="509"/>
      <c r="EL90" s="509"/>
      <c r="EM90" s="509"/>
      <c r="EN90" s="509"/>
      <c r="EO90" s="509"/>
      <c r="EP90" s="509"/>
      <c r="EQ90" s="509"/>
      <c r="ER90" s="509"/>
      <c r="ES90" s="509"/>
      <c r="ET90" s="509"/>
      <c r="EU90" s="509"/>
      <c r="EV90" s="509"/>
      <c r="EW90" s="509"/>
      <c r="EX90" s="509"/>
      <c r="EY90" s="509"/>
      <c r="EZ90" s="509"/>
      <c r="FA90" s="509"/>
      <c r="FB90" s="509"/>
      <c r="FC90" s="509"/>
      <c r="FD90" s="509"/>
      <c r="FE90" s="509"/>
      <c r="FF90" s="509"/>
      <c r="FG90" s="509"/>
      <c r="FH90" s="509"/>
      <c r="FI90" s="509"/>
      <c r="FJ90" s="509"/>
      <c r="FK90" s="509"/>
      <c r="FL90" s="509"/>
      <c r="FM90" s="509"/>
      <c r="FN90" s="509"/>
      <c r="FO90" s="509"/>
      <c r="FP90" s="509"/>
      <c r="FQ90" s="509"/>
      <c r="FR90" s="509"/>
      <c r="FS90" s="509"/>
      <c r="FT90" s="509"/>
      <c r="FU90" s="509"/>
      <c r="FV90" s="509"/>
      <c r="FW90" s="509"/>
      <c r="FX90" s="509"/>
      <c r="FY90" s="509"/>
      <c r="FZ90" s="509"/>
      <c r="GA90" s="509"/>
      <c r="GB90" s="509"/>
      <c r="GC90" s="509"/>
      <c r="GD90" s="509"/>
      <c r="GE90" s="509"/>
      <c r="GF90" s="509"/>
      <c r="GG90" s="509"/>
      <c r="GH90" s="509"/>
      <c r="GI90" s="509"/>
      <c r="GJ90" s="509"/>
      <c r="GK90" s="509"/>
      <c r="GL90" s="509"/>
      <c r="GM90" s="509"/>
      <c r="GN90" s="509"/>
      <c r="GO90" s="509"/>
      <c r="GP90" s="509"/>
      <c r="GQ90" s="509"/>
      <c r="GR90" s="509"/>
      <c r="GS90" s="509"/>
      <c r="GT90" s="509"/>
      <c r="GU90" s="509"/>
      <c r="GV90" s="509"/>
      <c r="GW90" s="509"/>
      <c r="GX90" s="509"/>
      <c r="GY90" s="509"/>
      <c r="GZ90" s="509"/>
      <c r="HA90" s="509"/>
      <c r="HB90" s="509"/>
      <c r="HC90" s="509"/>
      <c r="HD90" s="509"/>
      <c r="HE90" s="509"/>
      <c r="HF90" s="509"/>
      <c r="HG90" s="509"/>
      <c r="HH90" s="509"/>
      <c r="HI90" s="509"/>
      <c r="HJ90" s="509"/>
      <c r="HK90" s="509"/>
      <c r="HL90" s="509"/>
      <c r="HM90" s="509"/>
      <c r="HN90" s="509"/>
      <c r="HO90" s="509"/>
      <c r="HP90" s="509"/>
      <c r="HQ90" s="509"/>
      <c r="HR90" s="509"/>
      <c r="HS90" s="509"/>
      <c r="HT90" s="509"/>
      <c r="HU90" s="509"/>
      <c r="HV90" s="509"/>
      <c r="HW90" s="509"/>
      <c r="HX90" s="509"/>
      <c r="HY90" s="509"/>
      <c r="HZ90" s="509"/>
      <c r="IA90" s="509"/>
      <c r="IB90" s="509"/>
      <c r="IC90" s="509"/>
      <c r="ID90" s="509"/>
      <c r="IE90" s="509"/>
      <c r="IF90" s="509"/>
      <c r="IG90" s="509"/>
      <c r="IH90" s="509"/>
      <c r="II90" s="509"/>
      <c r="IJ90" s="509"/>
      <c r="IK90" s="509"/>
      <c r="IL90" s="509"/>
      <c r="IM90" s="509"/>
      <c r="IN90" s="509"/>
      <c r="IO90" s="509"/>
      <c r="IP90" s="509"/>
      <c r="IQ90" s="509"/>
      <c r="IR90" s="509"/>
      <c r="IS90" s="509"/>
      <c r="IT90" s="509"/>
      <c r="IU90" s="509"/>
      <c r="IV90" s="509"/>
      <c r="IW90" s="510"/>
    </row>
    <row r="91" spans="1:259" s="278" customFormat="1" ht="21" customHeight="1">
      <c r="A91" s="450" t="s">
        <v>1664</v>
      </c>
      <c r="B91" s="715">
        <v>6692</v>
      </c>
      <c r="C91" s="551">
        <v>6746</v>
      </c>
      <c r="D91" s="451">
        <v>8485.8263939999997</v>
      </c>
      <c r="E91" s="715">
        <v>3101</v>
      </c>
      <c r="F91" s="551">
        <v>3273</v>
      </c>
      <c r="G91" s="451">
        <v>4061.9566779999991</v>
      </c>
      <c r="H91" s="715">
        <v>3592</v>
      </c>
      <c r="I91" s="554">
        <v>3473</v>
      </c>
      <c r="J91" s="661">
        <v>4423.7788129999999</v>
      </c>
      <c r="K91" s="511"/>
      <c r="L91" s="512"/>
      <c r="M91" s="512"/>
      <c r="N91" s="512"/>
      <c r="O91" s="512"/>
      <c r="P91" s="512"/>
      <c r="Q91" s="512"/>
      <c r="R91" s="512"/>
      <c r="S91" s="512"/>
      <c r="T91" s="512"/>
      <c r="U91" s="512"/>
      <c r="V91" s="512"/>
      <c r="W91" s="512"/>
      <c r="X91" s="512"/>
      <c r="Y91" s="512"/>
      <c r="Z91" s="512"/>
      <c r="AA91" s="512"/>
      <c r="AB91" s="512"/>
      <c r="AC91" s="512"/>
      <c r="AD91" s="512"/>
      <c r="AE91" s="512"/>
      <c r="AF91" s="512"/>
      <c r="AG91" s="512"/>
      <c r="AH91" s="512"/>
      <c r="AI91" s="512"/>
      <c r="AJ91" s="512"/>
      <c r="AK91" s="512"/>
      <c r="AL91" s="512"/>
      <c r="AM91" s="512"/>
      <c r="AN91" s="512"/>
      <c r="AO91" s="512"/>
      <c r="AP91" s="512"/>
      <c r="AQ91" s="512"/>
      <c r="AR91" s="512"/>
      <c r="AS91" s="512"/>
      <c r="AT91" s="512"/>
      <c r="AU91" s="512"/>
      <c r="AV91" s="512"/>
      <c r="AW91" s="512"/>
      <c r="AX91" s="512"/>
      <c r="AY91" s="512"/>
      <c r="AZ91" s="512"/>
      <c r="BA91" s="512"/>
      <c r="BB91" s="512"/>
      <c r="BC91" s="512"/>
      <c r="BD91" s="512"/>
      <c r="BE91" s="512"/>
      <c r="BF91" s="512"/>
      <c r="BG91" s="512"/>
      <c r="BH91" s="512"/>
      <c r="BI91" s="512"/>
      <c r="BJ91" s="512"/>
      <c r="BK91" s="512"/>
      <c r="BL91" s="512"/>
      <c r="BM91" s="512"/>
      <c r="BN91" s="512"/>
      <c r="BO91" s="512"/>
      <c r="BP91" s="512"/>
      <c r="BQ91" s="512"/>
      <c r="BR91" s="512"/>
      <c r="BS91" s="512"/>
      <c r="BT91" s="512"/>
      <c r="BU91" s="512"/>
      <c r="BV91" s="512"/>
      <c r="BW91" s="512"/>
      <c r="BX91" s="512"/>
      <c r="BY91" s="512"/>
      <c r="BZ91" s="512"/>
      <c r="CA91" s="512"/>
      <c r="CB91" s="512"/>
      <c r="CC91" s="512"/>
      <c r="CD91" s="512"/>
      <c r="CE91" s="512"/>
      <c r="CF91" s="512"/>
      <c r="CG91" s="512"/>
      <c r="CH91" s="512"/>
      <c r="CI91" s="512"/>
      <c r="CJ91" s="512"/>
      <c r="CK91" s="512"/>
      <c r="CL91" s="512"/>
      <c r="CM91" s="512"/>
      <c r="CN91" s="512"/>
      <c r="CO91" s="512"/>
      <c r="CP91" s="512"/>
      <c r="CQ91" s="512"/>
      <c r="CR91" s="512"/>
      <c r="CS91" s="512"/>
      <c r="CT91" s="512"/>
      <c r="CU91" s="512"/>
      <c r="CV91" s="512"/>
      <c r="CW91" s="512"/>
      <c r="CX91" s="512"/>
      <c r="CY91" s="512"/>
      <c r="CZ91" s="512"/>
      <c r="DA91" s="512"/>
      <c r="DB91" s="512"/>
      <c r="DC91" s="512"/>
      <c r="DD91" s="512"/>
      <c r="DE91" s="512"/>
      <c r="DF91" s="512"/>
      <c r="DG91" s="512"/>
      <c r="DH91" s="512"/>
      <c r="DI91" s="512"/>
      <c r="DJ91" s="512"/>
      <c r="DK91" s="512"/>
      <c r="DL91" s="512"/>
      <c r="DM91" s="512"/>
      <c r="DN91" s="512"/>
      <c r="DO91" s="512"/>
      <c r="DP91" s="512"/>
      <c r="DQ91" s="512"/>
      <c r="DR91" s="512"/>
      <c r="DS91" s="512"/>
      <c r="DT91" s="512"/>
      <c r="DU91" s="512"/>
      <c r="DV91" s="512"/>
      <c r="DW91" s="512"/>
      <c r="DX91" s="512"/>
      <c r="DY91" s="512"/>
      <c r="DZ91" s="512"/>
      <c r="EA91" s="512"/>
      <c r="EB91" s="512"/>
      <c r="EC91" s="512"/>
      <c r="ED91" s="512"/>
      <c r="EE91" s="512"/>
      <c r="EF91" s="512"/>
      <c r="EG91" s="512"/>
      <c r="EH91" s="512"/>
      <c r="EI91" s="512"/>
      <c r="EJ91" s="512"/>
      <c r="EK91" s="512"/>
      <c r="EL91" s="512"/>
      <c r="EM91" s="512"/>
      <c r="EN91" s="512"/>
      <c r="EO91" s="512"/>
      <c r="EP91" s="512"/>
      <c r="EQ91" s="512"/>
      <c r="ER91" s="512"/>
      <c r="ES91" s="512"/>
      <c r="ET91" s="512"/>
      <c r="EU91" s="512"/>
      <c r="EV91" s="512"/>
      <c r="EW91" s="512"/>
      <c r="EX91" s="512"/>
      <c r="EY91" s="512"/>
      <c r="EZ91" s="512"/>
      <c r="FA91" s="512"/>
      <c r="FB91" s="512"/>
      <c r="FC91" s="512"/>
      <c r="FD91" s="512"/>
      <c r="FE91" s="512"/>
      <c r="FF91" s="512"/>
      <c r="FG91" s="512"/>
      <c r="FH91" s="512"/>
      <c r="FI91" s="512"/>
      <c r="FJ91" s="512"/>
      <c r="FK91" s="512"/>
      <c r="FL91" s="512"/>
      <c r="FM91" s="512"/>
      <c r="FN91" s="512"/>
      <c r="FO91" s="512"/>
      <c r="FP91" s="512"/>
      <c r="FQ91" s="512"/>
      <c r="FR91" s="512"/>
      <c r="FS91" s="512"/>
      <c r="FT91" s="512"/>
      <c r="FU91" s="512"/>
      <c r="FV91" s="512"/>
      <c r="FW91" s="512"/>
      <c r="FX91" s="512"/>
      <c r="FY91" s="512"/>
      <c r="FZ91" s="512"/>
      <c r="GA91" s="512"/>
      <c r="GB91" s="512"/>
      <c r="GC91" s="512"/>
      <c r="GD91" s="512"/>
      <c r="GE91" s="512"/>
      <c r="GF91" s="512"/>
      <c r="GG91" s="512"/>
      <c r="GH91" s="512"/>
      <c r="GI91" s="512"/>
      <c r="GJ91" s="512"/>
      <c r="GK91" s="512"/>
      <c r="GL91" s="512"/>
      <c r="GM91" s="512"/>
      <c r="GN91" s="512"/>
      <c r="GO91" s="512"/>
      <c r="GP91" s="512"/>
      <c r="GQ91" s="512"/>
      <c r="GR91" s="512"/>
      <c r="GS91" s="512"/>
      <c r="GT91" s="512"/>
      <c r="GU91" s="512"/>
      <c r="GV91" s="512"/>
      <c r="GW91" s="512"/>
      <c r="GX91" s="512"/>
      <c r="GY91" s="512"/>
      <c r="GZ91" s="512"/>
      <c r="HA91" s="512"/>
      <c r="HB91" s="512"/>
      <c r="HC91" s="512"/>
      <c r="HD91" s="512"/>
      <c r="HE91" s="512"/>
      <c r="HF91" s="512"/>
      <c r="HG91" s="512"/>
      <c r="HH91" s="512"/>
      <c r="HI91" s="512"/>
      <c r="HJ91" s="512"/>
      <c r="HK91" s="512"/>
      <c r="HL91" s="512"/>
      <c r="HM91" s="512"/>
      <c r="HN91" s="512"/>
      <c r="HO91" s="512"/>
      <c r="HP91" s="512"/>
      <c r="HQ91" s="512"/>
      <c r="HR91" s="512"/>
      <c r="HS91" s="512"/>
      <c r="HT91" s="512"/>
      <c r="HU91" s="512"/>
      <c r="HV91" s="512"/>
      <c r="HW91" s="512"/>
      <c r="HX91" s="512"/>
      <c r="HY91" s="512"/>
      <c r="HZ91" s="512"/>
      <c r="IA91" s="512"/>
      <c r="IB91" s="512"/>
      <c r="IC91" s="512"/>
      <c r="ID91" s="512"/>
      <c r="IE91" s="512"/>
      <c r="IF91" s="512"/>
      <c r="IG91" s="512"/>
      <c r="IH91" s="512"/>
      <c r="II91" s="512"/>
      <c r="IJ91" s="512"/>
      <c r="IK91" s="512"/>
      <c r="IL91" s="512"/>
      <c r="IM91" s="512"/>
      <c r="IN91" s="512"/>
      <c r="IO91" s="512"/>
      <c r="IP91" s="512"/>
      <c r="IQ91" s="512"/>
      <c r="IR91" s="512"/>
      <c r="IS91" s="512"/>
      <c r="IT91" s="512"/>
      <c r="IU91" s="512"/>
      <c r="IV91" s="512"/>
      <c r="IW91" s="513"/>
      <c r="IX91" s="279"/>
      <c r="IY91" s="279"/>
    </row>
    <row r="92" spans="1:259" s="106" customFormat="1" ht="7.5" customHeight="1">
      <c r="A92" s="101"/>
      <c r="B92" s="107"/>
      <c r="C92" s="107"/>
      <c r="D92" s="107"/>
      <c r="E92" s="108"/>
      <c r="F92" s="108"/>
      <c r="G92" s="107"/>
    </row>
    <row r="93" spans="1:259" s="297" customFormat="1" ht="12.75" customHeight="1">
      <c r="A93" s="2452" t="s">
        <v>606</v>
      </c>
      <c r="B93" s="2452"/>
      <c r="C93" s="2452"/>
      <c r="D93" s="2452"/>
      <c r="E93" s="2452"/>
      <c r="F93" s="2452"/>
      <c r="G93" s="2452"/>
      <c r="H93" s="2452"/>
      <c r="I93" s="2452"/>
      <c r="J93" s="2452"/>
    </row>
    <row r="94" spans="1:259" s="98" customFormat="1" ht="22.5" customHeight="1">
      <c r="A94" s="649"/>
      <c r="B94" s="650"/>
      <c r="C94" s="650"/>
      <c r="D94" s="650"/>
      <c r="E94" s="650"/>
      <c r="F94" s="650"/>
      <c r="G94" s="650"/>
      <c r="H94" s="650"/>
      <c r="I94" s="650"/>
      <c r="J94" s="650"/>
    </row>
    <row r="95" spans="1:259" s="502" customFormat="1" ht="18.75" customHeight="1">
      <c r="A95" s="2447" t="s">
        <v>1130</v>
      </c>
      <c r="B95" s="2447"/>
      <c r="C95" s="2447"/>
      <c r="D95" s="2447"/>
      <c r="E95" s="2447"/>
      <c r="F95" s="2447"/>
      <c r="G95" s="2447"/>
      <c r="H95" s="2447"/>
      <c r="I95" s="2447"/>
      <c r="J95" s="2447"/>
    </row>
    <row r="96" spans="1:259" s="50" customFormat="1" ht="12.75" customHeight="1"/>
    <row r="97" spans="1:13" s="52" customFormat="1" ht="11.25" customHeight="1">
      <c r="A97" s="366"/>
      <c r="B97" s="1312" t="s">
        <v>5</v>
      </c>
      <c r="C97" s="157" t="s">
        <v>3</v>
      </c>
      <c r="D97" s="157" t="s">
        <v>6</v>
      </c>
      <c r="E97" s="156" t="s">
        <v>2</v>
      </c>
      <c r="F97" s="156" t="s">
        <v>5</v>
      </c>
      <c r="G97" s="156" t="s">
        <v>3</v>
      </c>
      <c r="H97" s="157" t="s">
        <v>6</v>
      </c>
      <c r="I97" s="156" t="s">
        <v>2</v>
      </c>
      <c r="J97" s="156" t="s">
        <v>5</v>
      </c>
    </row>
    <row r="98" spans="1:13" s="52" customFormat="1" ht="12" customHeight="1">
      <c r="A98" s="68" t="s">
        <v>1</v>
      </c>
      <c r="B98" s="2032" t="s">
        <v>1547</v>
      </c>
      <c r="C98" s="368" t="s">
        <v>1157</v>
      </c>
      <c r="D98" s="367" t="s">
        <v>1157</v>
      </c>
      <c r="E98" s="367" t="s">
        <v>1157</v>
      </c>
      <c r="F98" s="368" t="s">
        <v>1157</v>
      </c>
      <c r="G98" s="368" t="s">
        <v>217</v>
      </c>
      <c r="H98" s="367" t="s">
        <v>217</v>
      </c>
      <c r="I98" s="367" t="s">
        <v>217</v>
      </c>
      <c r="J98" s="367" t="s">
        <v>217</v>
      </c>
    </row>
    <row r="99" spans="1:13" s="52" customFormat="1" ht="12" customHeight="1">
      <c r="A99" s="432" t="s">
        <v>605</v>
      </c>
      <c r="B99" s="1313">
        <v>2438</v>
      </c>
      <c r="C99" s="370">
        <v>2553</v>
      </c>
      <c r="D99" s="370">
        <v>2601</v>
      </c>
      <c r="E99" s="370">
        <v>2665</v>
      </c>
      <c r="F99" s="370">
        <v>2536</v>
      </c>
      <c r="G99" s="370">
        <v>2583.5524888679997</v>
      </c>
      <c r="H99" s="370">
        <v>2634.9778481789999</v>
      </c>
      <c r="I99" s="370">
        <v>2498.3462955319642</v>
      </c>
      <c r="J99" s="370">
        <v>2477.6625361425949</v>
      </c>
    </row>
    <row r="100" spans="1:13" s="52" customFormat="1" ht="12" customHeight="1">
      <c r="A100" s="433" t="s">
        <v>556</v>
      </c>
      <c r="B100" s="1314">
        <v>2580</v>
      </c>
      <c r="C100" s="373">
        <v>3065</v>
      </c>
      <c r="D100" s="373">
        <v>3601</v>
      </c>
      <c r="E100" s="373">
        <v>3470</v>
      </c>
      <c r="F100" s="373">
        <v>3238</v>
      </c>
      <c r="G100" s="373">
        <v>3314.3294520549998</v>
      </c>
      <c r="H100" s="373">
        <v>3544.0114780869999</v>
      </c>
      <c r="I100" s="373">
        <v>3216.7032072960492</v>
      </c>
      <c r="J100" s="373">
        <v>3133.3832540478188</v>
      </c>
    </row>
    <row r="101" spans="1:13" s="52" customFormat="1" ht="12" customHeight="1">
      <c r="A101" s="433" t="s">
        <v>558</v>
      </c>
      <c r="B101" s="1314">
        <v>8838</v>
      </c>
      <c r="C101" s="373">
        <v>11643</v>
      </c>
      <c r="D101" s="373">
        <v>8719</v>
      </c>
      <c r="E101" s="373">
        <v>10009</v>
      </c>
      <c r="F101" s="373">
        <v>10645</v>
      </c>
      <c r="G101" s="373">
        <v>14851.194756653</v>
      </c>
      <c r="H101" s="373">
        <v>16728.009528440001</v>
      </c>
      <c r="I101" s="373">
        <v>17571.432846233984</v>
      </c>
      <c r="J101" s="373">
        <v>14306.949919484588</v>
      </c>
    </row>
    <row r="102" spans="1:13" s="93" customFormat="1" ht="20.100000000000001" customHeight="1">
      <c r="A102" s="436" t="s">
        <v>478</v>
      </c>
      <c r="B102" s="1315">
        <v>13856</v>
      </c>
      <c r="C102" s="618">
        <v>17261</v>
      </c>
      <c r="D102" s="618">
        <v>14921</v>
      </c>
      <c r="E102" s="618">
        <v>16144</v>
      </c>
      <c r="F102" s="618">
        <v>16419</v>
      </c>
      <c r="G102" s="618">
        <v>20749.076697575998</v>
      </c>
      <c r="H102" s="618">
        <v>22906.998854706002</v>
      </c>
      <c r="I102" s="618">
        <v>23286.482349061997</v>
      </c>
      <c r="J102" s="618">
        <v>19917.995709675</v>
      </c>
    </row>
    <row r="103" spans="1:13" s="52" customFormat="1" ht="5.0999999999999996" customHeight="1">
      <c r="A103" s="348"/>
      <c r="B103" s="434"/>
      <c r="C103" s="434"/>
      <c r="D103" s="434"/>
      <c r="E103" s="434"/>
      <c r="F103" s="434"/>
      <c r="G103" s="434"/>
      <c r="H103" s="434"/>
      <c r="I103" s="435"/>
      <c r="J103" s="434"/>
      <c r="K103" s="434"/>
      <c r="L103" s="434"/>
      <c r="M103" s="435"/>
    </row>
    <row r="104" spans="1:13" s="487" customFormat="1" ht="12" customHeight="1">
      <c r="A104" s="485" t="s">
        <v>326</v>
      </c>
      <c r="B104" s="1316">
        <v>3592</v>
      </c>
      <c r="C104" s="434">
        <v>3473</v>
      </c>
      <c r="D104" s="434">
        <v>3855</v>
      </c>
      <c r="E104" s="434">
        <v>4196</v>
      </c>
      <c r="F104" s="434">
        <v>4424</v>
      </c>
      <c r="G104" s="434">
        <v>4769.6611369639995</v>
      </c>
      <c r="H104" s="434">
        <v>4962.9042641270007</v>
      </c>
      <c r="I104" s="434">
        <v>5291.1615290259997</v>
      </c>
      <c r="J104" s="434">
        <v>5061.2861903569992</v>
      </c>
      <c r="K104" s="486"/>
      <c r="L104" s="434"/>
      <c r="M104" s="434"/>
    </row>
    <row r="105" spans="1:13" s="52" customFormat="1" ht="12" customHeight="1">
      <c r="A105" s="348" t="s">
        <v>313</v>
      </c>
      <c r="B105" s="1316">
        <v>6322</v>
      </c>
      <c r="C105" s="434">
        <v>9691</v>
      </c>
      <c r="D105" s="434">
        <v>9146</v>
      </c>
      <c r="E105" s="434">
        <v>9183</v>
      </c>
      <c r="F105" s="435">
        <v>9362</v>
      </c>
      <c r="G105" s="435">
        <v>11295.272000000001</v>
      </c>
      <c r="H105" s="435">
        <v>9767.0159999999996</v>
      </c>
      <c r="I105" s="435">
        <v>8738.0480000000007</v>
      </c>
      <c r="J105" s="435">
        <v>8532.9519999999993</v>
      </c>
      <c r="K105" s="435"/>
      <c r="L105" s="435"/>
      <c r="M105" s="435"/>
    </row>
    <row r="106" spans="1:13" ht="7.5" customHeight="1"/>
    <row r="107" spans="1:13" s="300" customFormat="1" ht="12.2" customHeight="1">
      <c r="A107" s="2452" t="s">
        <v>1048</v>
      </c>
      <c r="B107" s="2452"/>
      <c r="C107" s="2452"/>
      <c r="D107" s="2452"/>
      <c r="E107" s="2452"/>
      <c r="F107" s="2452"/>
      <c r="G107" s="2452"/>
      <c r="H107" s="2452"/>
      <c r="I107" s="2452"/>
      <c r="J107" s="2452"/>
    </row>
    <row r="109" spans="1:13" s="502" customFormat="1" ht="18.75" customHeight="1">
      <c r="A109" s="501" t="s">
        <v>1131</v>
      </c>
    </row>
    <row r="110" spans="1:13" s="50" customFormat="1" ht="12.75" customHeight="1"/>
    <row r="111" spans="1:13" s="52" customFormat="1" ht="11.25" customHeight="1">
      <c r="A111" s="366"/>
      <c r="B111" s="1312" t="s">
        <v>5</v>
      </c>
      <c r="C111" s="157" t="s">
        <v>3</v>
      </c>
      <c r="D111" s="157" t="s">
        <v>6</v>
      </c>
      <c r="E111" s="156" t="s">
        <v>2</v>
      </c>
      <c r="F111" s="156" t="s">
        <v>5</v>
      </c>
      <c r="G111" s="156" t="s">
        <v>3</v>
      </c>
      <c r="H111" s="157" t="s">
        <v>6</v>
      </c>
      <c r="I111" s="156" t="s">
        <v>2</v>
      </c>
      <c r="J111" s="156" t="s">
        <v>5</v>
      </c>
    </row>
    <row r="112" spans="1:13" s="52" customFormat="1" ht="12" customHeight="1">
      <c r="A112" s="68" t="s">
        <v>1</v>
      </c>
      <c r="B112" s="2032" t="s">
        <v>1547</v>
      </c>
      <c r="C112" s="368" t="s">
        <v>1157</v>
      </c>
      <c r="D112" s="367" t="s">
        <v>1157</v>
      </c>
      <c r="E112" s="367" t="s">
        <v>1157</v>
      </c>
      <c r="F112" s="367" t="s">
        <v>1157</v>
      </c>
      <c r="G112" s="367" t="s">
        <v>217</v>
      </c>
      <c r="H112" s="367" t="s">
        <v>217</v>
      </c>
      <c r="I112" s="367" t="s">
        <v>217</v>
      </c>
      <c r="J112" s="367" t="s">
        <v>217</v>
      </c>
    </row>
    <row r="113" spans="1:19" s="52" customFormat="1" ht="21" customHeight="1">
      <c r="A113" s="482" t="s">
        <v>467</v>
      </c>
      <c r="B113" s="1317">
        <v>21006</v>
      </c>
      <c r="C113" s="657">
        <v>23733</v>
      </c>
      <c r="D113" s="657">
        <v>22634</v>
      </c>
      <c r="E113" s="483">
        <v>24382.527420000002</v>
      </c>
      <c r="F113" s="358">
        <v>24364.663159</v>
      </c>
      <c r="G113" s="358">
        <v>27625.156276000002</v>
      </c>
      <c r="H113" s="358">
        <v>29858.048024</v>
      </c>
      <c r="I113" s="358">
        <v>29390.405626</v>
      </c>
      <c r="J113" s="358">
        <v>27345.853878999998</v>
      </c>
    </row>
    <row r="114" spans="1:19" s="52" customFormat="1" ht="12" customHeight="1">
      <c r="A114" s="169" t="s">
        <v>268</v>
      </c>
      <c r="B114" s="1318">
        <v>9990</v>
      </c>
      <c r="C114" s="654">
        <v>9790</v>
      </c>
      <c r="D114" s="654">
        <v>9337</v>
      </c>
      <c r="E114" s="422">
        <v>9751.7394700000004</v>
      </c>
      <c r="F114" s="377">
        <v>9690.16309</v>
      </c>
      <c r="G114" s="377">
        <v>10054.745800000001</v>
      </c>
      <c r="H114" s="377">
        <v>10595.966032</v>
      </c>
      <c r="I114" s="360">
        <v>10457.103453</v>
      </c>
      <c r="J114" s="377">
        <v>9961.7224590000005</v>
      </c>
    </row>
    <row r="115" spans="1:19" s="93" customFormat="1" ht="12" customHeight="1">
      <c r="A115" s="173" t="s">
        <v>269</v>
      </c>
      <c r="B115" s="1319">
        <v>11016</v>
      </c>
      <c r="C115" s="658">
        <v>13943</v>
      </c>
      <c r="D115" s="658">
        <v>13297</v>
      </c>
      <c r="E115" s="437">
        <v>14630.787950000002</v>
      </c>
      <c r="F115" s="438">
        <v>14674.500067999999</v>
      </c>
      <c r="G115" s="438">
        <v>17570.410476000001</v>
      </c>
      <c r="H115" s="438">
        <v>19262.081991999999</v>
      </c>
      <c r="I115" s="438">
        <v>18933.302174</v>
      </c>
      <c r="J115" s="438">
        <v>17384.131420000002</v>
      </c>
    </row>
    <row r="116" spans="1:19" s="52" customFormat="1" ht="12" customHeight="1">
      <c r="A116" s="172" t="s">
        <v>270</v>
      </c>
      <c r="B116" s="1320">
        <v>2210</v>
      </c>
      <c r="C116" s="655">
        <v>2139</v>
      </c>
      <c r="D116" s="655">
        <v>2049</v>
      </c>
      <c r="E116" s="426">
        <v>2124.278824</v>
      </c>
      <c r="F116" s="349">
        <v>2050.4526289999999</v>
      </c>
      <c r="G116" s="349">
        <v>2315.160488</v>
      </c>
      <c r="H116" s="349">
        <v>2491.7331250000002</v>
      </c>
      <c r="I116" s="350">
        <v>2680.27603</v>
      </c>
      <c r="J116" s="349">
        <v>2476.4414149999998</v>
      </c>
    </row>
    <row r="117" spans="1:19" s="93" customFormat="1" ht="12" customHeight="1">
      <c r="A117" s="375" t="s">
        <v>646</v>
      </c>
      <c r="B117" s="1321">
        <v>58.1</v>
      </c>
      <c r="C117" s="1772">
        <v>50.3</v>
      </c>
      <c r="D117" s="427">
        <v>50.3</v>
      </c>
      <c r="E117" s="427">
        <v>48.7</v>
      </c>
      <c r="F117" s="427">
        <v>48.187100000000001</v>
      </c>
      <c r="G117" s="427">
        <v>44.8</v>
      </c>
      <c r="H117" s="427">
        <v>43.8</v>
      </c>
      <c r="I117" s="427">
        <v>44.7</v>
      </c>
      <c r="J117" s="427">
        <v>45.5</v>
      </c>
    </row>
    <row r="118" spans="1:19" s="93" customFormat="1" ht="7.5" customHeight="1">
      <c r="A118" s="375"/>
      <c r="B118" s="1322"/>
      <c r="C118" s="659"/>
      <c r="D118" s="659"/>
      <c r="E118" s="439"/>
      <c r="F118" s="429"/>
      <c r="G118" s="429"/>
      <c r="H118" s="429"/>
      <c r="I118" s="430"/>
      <c r="J118" s="429"/>
    </row>
    <row r="119" spans="1:19" s="52" customFormat="1" ht="12" customHeight="1">
      <c r="A119" s="172" t="s">
        <v>271</v>
      </c>
      <c r="B119" s="1320">
        <v>10259</v>
      </c>
      <c r="C119" s="655">
        <v>13551</v>
      </c>
      <c r="D119" s="655">
        <v>12144</v>
      </c>
      <c r="E119" s="426">
        <v>12807.275625</v>
      </c>
      <c r="F119" s="350">
        <v>13447.910028</v>
      </c>
      <c r="G119" s="350">
        <v>16061.693796</v>
      </c>
      <c r="H119" s="350">
        <v>17779.248500000002</v>
      </c>
      <c r="I119" s="350">
        <v>17088.520533999999</v>
      </c>
      <c r="J119" s="350">
        <v>15880.544844</v>
      </c>
    </row>
    <row r="120" spans="1:19" s="93" customFormat="1" ht="12" customHeight="1">
      <c r="A120" s="376" t="s">
        <v>117</v>
      </c>
      <c r="B120" s="1323">
        <v>106.9</v>
      </c>
      <c r="C120" s="1774">
        <v>107.4</v>
      </c>
      <c r="D120" s="431">
        <v>104</v>
      </c>
      <c r="E120" s="431">
        <v>101.2</v>
      </c>
      <c r="F120" s="440">
        <v>103.3814</v>
      </c>
      <c r="G120" s="440">
        <v>102.9</v>
      </c>
      <c r="H120" s="440">
        <v>103.4</v>
      </c>
      <c r="I120" s="440">
        <v>102.8</v>
      </c>
      <c r="J120" s="440">
        <v>103.6</v>
      </c>
    </row>
    <row r="121" spans="1:19" ht="7.5" customHeight="1">
      <c r="C121" s="94"/>
    </row>
    <row r="122" spans="1:19" s="300" customFormat="1" ht="12.2" customHeight="1">
      <c r="A122" s="2452" t="s">
        <v>1398</v>
      </c>
      <c r="B122" s="2452"/>
      <c r="C122" s="2452"/>
      <c r="D122" s="2452"/>
      <c r="E122" s="2452"/>
      <c r="F122" s="2452"/>
      <c r="G122" s="2452"/>
      <c r="H122" s="2452"/>
      <c r="I122" s="2452"/>
      <c r="J122" s="2452"/>
    </row>
    <row r="123" spans="1:19" s="98" customFormat="1" ht="22.5" customHeight="1">
      <c r="A123" s="677"/>
    </row>
    <row r="124" spans="1:19" s="502" customFormat="1" ht="36" customHeight="1">
      <c r="A124" s="2453" t="s">
        <v>1132</v>
      </c>
      <c r="B124" s="2453"/>
      <c r="C124" s="2453"/>
      <c r="D124" s="2453"/>
      <c r="E124" s="2453"/>
      <c r="F124" s="2453"/>
      <c r="G124" s="2453"/>
      <c r="H124" s="2453"/>
      <c r="I124" s="2453"/>
      <c r="J124" s="2453"/>
      <c r="L124" s="2468"/>
      <c r="M124" s="2468"/>
      <c r="N124" s="2468"/>
      <c r="O124" s="2468"/>
      <c r="P124" s="2468"/>
      <c r="Q124" s="2468"/>
      <c r="R124" s="2468"/>
      <c r="S124" s="2468"/>
    </row>
    <row r="125" spans="1:19" s="50" customFormat="1" ht="9" customHeight="1"/>
    <row r="126" spans="1:19" s="50" customFormat="1" ht="12.75" customHeight="1">
      <c r="A126" s="2303" t="s">
        <v>1648</v>
      </c>
    </row>
    <row r="127" spans="1:19" s="50" customFormat="1" ht="12.75" customHeight="1"/>
    <row r="128" spans="1:19" s="50" customFormat="1" ht="12.75" customHeight="1"/>
    <row r="129" s="50" customFormat="1" ht="12.75" customHeight="1"/>
    <row r="130" s="50" customFormat="1" ht="12.75" customHeight="1"/>
    <row r="131" s="50" customFormat="1" ht="12.75" customHeight="1"/>
    <row r="132" s="50" customFormat="1" ht="12.75" customHeight="1"/>
    <row r="133" s="50" customFormat="1" ht="12.75" customHeight="1"/>
    <row r="134" s="50" customFormat="1" ht="12.75" customHeight="1"/>
    <row r="135" s="50" customFormat="1" ht="12.75" customHeight="1"/>
    <row r="136" s="50" customFormat="1" ht="12.75" customHeight="1"/>
    <row r="137" s="50" customFormat="1" ht="12.75" customHeight="1"/>
    <row r="138" s="50" customFormat="1" ht="12.75" customHeight="1"/>
    <row r="139" s="50" customFormat="1" ht="12.75" customHeight="1"/>
    <row r="140" s="50" customFormat="1" ht="12.75" customHeight="1"/>
    <row r="141" s="50" customFormat="1" ht="12.75" customHeight="1"/>
    <row r="142" s="50" customFormat="1" ht="12.75" customHeight="1"/>
    <row r="143" s="50" customFormat="1" ht="12.75" customHeight="1"/>
    <row r="144" s="50" customFormat="1" ht="12.75" customHeight="1"/>
    <row r="145" spans="1:11" s="50" customFormat="1" ht="12.75" customHeight="1"/>
    <row r="146" spans="1:11" s="50" customFormat="1" ht="12.75" customHeight="1"/>
    <row r="147" spans="1:11" s="50" customFormat="1" ht="12.75" customHeight="1"/>
    <row r="148" spans="1:11" s="50" customFormat="1" ht="12.75" customHeight="1"/>
    <row r="149" spans="1:11" s="50" customFormat="1" ht="12.75" customHeight="1"/>
    <row r="150" spans="1:11" s="50" customFormat="1" ht="12.75" customHeight="1"/>
    <row r="151" spans="1:11" s="297" customFormat="1" ht="21" customHeight="1">
      <c r="A151" s="2452" t="s">
        <v>1649</v>
      </c>
      <c r="B151" s="2452"/>
      <c r="C151" s="2452"/>
      <c r="D151" s="2452"/>
      <c r="E151" s="2452"/>
      <c r="F151" s="2452"/>
      <c r="G151" s="2452"/>
      <c r="H151" s="2452"/>
      <c r="I151" s="2452"/>
      <c r="J151" s="2452"/>
    </row>
    <row r="152" spans="1:11" s="297" customFormat="1" ht="12.75" customHeight="1">
      <c r="A152" s="2448" t="s">
        <v>1150</v>
      </c>
      <c r="B152" s="2448"/>
      <c r="C152" s="2448"/>
      <c r="D152" s="2448"/>
      <c r="E152" s="2448"/>
      <c r="F152" s="2448"/>
      <c r="G152" s="2448"/>
      <c r="H152" s="2448"/>
      <c r="I152" s="2448"/>
      <c r="J152" s="2448"/>
      <c r="K152" s="1633"/>
    </row>
    <row r="153" spans="1:11" s="50" customFormat="1" ht="12.75" customHeight="1"/>
    <row r="154" spans="1:11" s="98" customFormat="1" ht="22.5" customHeight="1">
      <c r="A154" s="649"/>
      <c r="B154" s="650"/>
      <c r="C154" s="650"/>
      <c r="D154" s="650"/>
      <c r="E154" s="650"/>
      <c r="F154" s="650"/>
      <c r="G154" s="650"/>
      <c r="H154" s="650"/>
      <c r="I154" s="650"/>
      <c r="J154" s="650"/>
    </row>
    <row r="155" spans="1:11" s="610" customFormat="1" ht="18.75" customHeight="1">
      <c r="A155" s="611" t="s">
        <v>1133</v>
      </c>
    </row>
    <row r="156" spans="1:11" s="609" customFormat="1" ht="12.75" customHeight="1"/>
    <row r="157" spans="1:11" s="607" customFormat="1" ht="11.25" customHeight="1">
      <c r="A157" s="608"/>
      <c r="B157" s="1312" t="s">
        <v>5</v>
      </c>
      <c r="C157" s="576" t="s">
        <v>3</v>
      </c>
      <c r="D157" s="576" t="s">
        <v>6</v>
      </c>
      <c r="E157" s="575" t="s">
        <v>2</v>
      </c>
      <c r="F157" s="576" t="s">
        <v>5</v>
      </c>
      <c r="G157" s="575" t="s">
        <v>3</v>
      </c>
      <c r="H157" s="575" t="s">
        <v>6</v>
      </c>
      <c r="I157" s="575" t="s">
        <v>2</v>
      </c>
      <c r="J157" s="575" t="s">
        <v>5</v>
      </c>
    </row>
    <row r="158" spans="1:11" s="600" customFormat="1" ht="13.5" customHeight="1">
      <c r="A158" s="606" t="s">
        <v>1</v>
      </c>
      <c r="B158" s="2032" t="s">
        <v>1547</v>
      </c>
      <c r="C158" s="860" t="s">
        <v>1157</v>
      </c>
      <c r="D158" s="860" t="s">
        <v>1157</v>
      </c>
      <c r="E158" s="605" t="s">
        <v>1157</v>
      </c>
      <c r="F158" s="605" t="s">
        <v>1157</v>
      </c>
      <c r="G158" s="605" t="s">
        <v>217</v>
      </c>
      <c r="H158" s="605" t="s">
        <v>217</v>
      </c>
      <c r="I158" s="605" t="s">
        <v>217</v>
      </c>
      <c r="J158" s="605" t="s">
        <v>217</v>
      </c>
    </row>
    <row r="159" spans="1:11" s="600" customFormat="1" ht="12" customHeight="1">
      <c r="A159" s="604" t="s">
        <v>1761</v>
      </c>
      <c r="B159" s="1326">
        <v>262</v>
      </c>
      <c r="C159" s="1780">
        <v>270</v>
      </c>
      <c r="D159" s="1780">
        <v>275</v>
      </c>
      <c r="E159" s="603">
        <v>299</v>
      </c>
      <c r="F159" s="603">
        <v>295</v>
      </c>
      <c r="G159" s="603">
        <v>266</v>
      </c>
      <c r="H159" s="603">
        <v>280</v>
      </c>
      <c r="I159" s="603">
        <v>309</v>
      </c>
      <c r="J159" s="603">
        <v>227</v>
      </c>
    </row>
    <row r="160" spans="1:11" s="600" customFormat="1" ht="12" customHeight="1">
      <c r="A160" s="598" t="s">
        <v>1762</v>
      </c>
      <c r="B160" s="1327">
        <v>349</v>
      </c>
      <c r="C160" s="1781">
        <v>364</v>
      </c>
      <c r="D160" s="1781">
        <v>347</v>
      </c>
      <c r="E160" s="602">
        <v>358</v>
      </c>
      <c r="F160" s="602">
        <v>343</v>
      </c>
      <c r="G160" s="602">
        <v>320</v>
      </c>
      <c r="H160" s="602">
        <v>300</v>
      </c>
      <c r="I160" s="602">
        <v>257</v>
      </c>
      <c r="J160" s="602">
        <v>262</v>
      </c>
    </row>
    <row r="161" spans="1:10" s="600" customFormat="1" ht="12" customHeight="1">
      <c r="A161" s="601" t="s">
        <v>557</v>
      </c>
      <c r="B161" s="1328"/>
      <c r="C161" s="1782"/>
      <c r="D161" s="1782"/>
      <c r="E161" s="597"/>
      <c r="F161" s="597"/>
      <c r="G161" s="597"/>
      <c r="H161" s="597"/>
      <c r="I161" s="597"/>
      <c r="J161" s="597"/>
    </row>
    <row r="162" spans="1:10" s="600" customFormat="1" ht="12" customHeight="1">
      <c r="A162" s="599" t="s">
        <v>172</v>
      </c>
      <c r="B162" s="1328">
        <v>137</v>
      </c>
      <c r="C162" s="1782">
        <v>135</v>
      </c>
      <c r="D162" s="1782">
        <v>161</v>
      </c>
      <c r="E162" s="597">
        <v>164</v>
      </c>
      <c r="F162" s="597">
        <v>166</v>
      </c>
      <c r="G162" s="597">
        <v>126</v>
      </c>
      <c r="H162" s="597">
        <v>121</v>
      </c>
      <c r="I162" s="597">
        <v>97</v>
      </c>
      <c r="J162" s="597">
        <v>95</v>
      </c>
    </row>
    <row r="163" spans="1:10" s="593" customFormat="1" ht="12" customHeight="1">
      <c r="A163" s="599" t="s">
        <v>1162</v>
      </c>
      <c r="B163" s="1328">
        <v>303</v>
      </c>
      <c r="C163" s="1782">
        <v>289</v>
      </c>
      <c r="D163" s="1782">
        <v>245</v>
      </c>
      <c r="E163" s="597">
        <v>183</v>
      </c>
      <c r="F163" s="597">
        <v>163</v>
      </c>
      <c r="G163" s="597">
        <v>129</v>
      </c>
      <c r="H163" s="597">
        <v>136</v>
      </c>
      <c r="I163" s="597">
        <v>131</v>
      </c>
      <c r="J163" s="597">
        <v>121</v>
      </c>
    </row>
    <row r="164" spans="1:10" s="593" customFormat="1" ht="12" customHeight="1">
      <c r="A164" s="599" t="s">
        <v>176</v>
      </c>
      <c r="B164" s="1328">
        <v>828</v>
      </c>
      <c r="C164" s="1782">
        <v>791</v>
      </c>
      <c r="D164" s="1782">
        <v>759</v>
      </c>
      <c r="E164" s="597">
        <v>845</v>
      </c>
      <c r="F164" s="597">
        <v>785</v>
      </c>
      <c r="G164" s="597">
        <v>1159</v>
      </c>
      <c r="H164" s="597">
        <v>1328</v>
      </c>
      <c r="I164" s="597">
        <v>1556</v>
      </c>
      <c r="J164" s="597">
        <v>1402</v>
      </c>
    </row>
    <row r="165" spans="1:10" s="593" customFormat="1" ht="12" customHeight="1">
      <c r="A165" s="599" t="s">
        <v>171</v>
      </c>
      <c r="B165" s="1328">
        <v>95</v>
      </c>
      <c r="C165" s="1782">
        <v>35</v>
      </c>
      <c r="D165" s="1782">
        <v>28</v>
      </c>
      <c r="E165" s="597">
        <v>24</v>
      </c>
      <c r="F165" s="597">
        <v>22</v>
      </c>
      <c r="G165" s="597">
        <v>21</v>
      </c>
      <c r="H165" s="597">
        <v>19</v>
      </c>
      <c r="I165" s="597">
        <v>16</v>
      </c>
      <c r="J165" s="597">
        <v>35</v>
      </c>
    </row>
    <row r="166" spans="1:10" s="593" customFormat="1" ht="12" customHeight="1">
      <c r="A166" s="599" t="s">
        <v>316</v>
      </c>
      <c r="B166" s="1328">
        <v>183</v>
      </c>
      <c r="C166" s="1782">
        <v>196</v>
      </c>
      <c r="D166" s="1782">
        <v>181</v>
      </c>
      <c r="E166" s="597">
        <v>197</v>
      </c>
      <c r="F166" s="597">
        <v>215</v>
      </c>
      <c r="G166" s="597">
        <v>243</v>
      </c>
      <c r="H166" s="597">
        <v>261</v>
      </c>
      <c r="I166" s="597">
        <v>275</v>
      </c>
      <c r="J166" s="597">
        <v>288</v>
      </c>
    </row>
    <row r="167" spans="1:10" s="593" customFormat="1" ht="12" customHeight="1">
      <c r="A167" s="599" t="s">
        <v>1763</v>
      </c>
      <c r="B167" s="1328">
        <v>53</v>
      </c>
      <c r="C167" s="1782">
        <v>59</v>
      </c>
      <c r="D167" s="1782">
        <v>53</v>
      </c>
      <c r="E167" s="597">
        <v>54</v>
      </c>
      <c r="F167" s="597">
        <v>61</v>
      </c>
      <c r="G167" s="597">
        <v>51</v>
      </c>
      <c r="H167" s="597">
        <v>47</v>
      </c>
      <c r="I167" s="597">
        <v>39</v>
      </c>
      <c r="J167" s="597">
        <v>46</v>
      </c>
    </row>
    <row r="168" spans="1:10" s="594" customFormat="1" ht="12" customHeight="1">
      <c r="A168" s="596" t="s">
        <v>262</v>
      </c>
      <c r="B168" s="1329">
        <v>2210</v>
      </c>
      <c r="C168" s="631">
        <v>2139</v>
      </c>
      <c r="D168" s="631">
        <v>2049</v>
      </c>
      <c r="E168" s="631">
        <v>2124</v>
      </c>
      <c r="F168" s="631">
        <v>2050</v>
      </c>
      <c r="G168" s="631">
        <v>2315</v>
      </c>
      <c r="H168" s="631">
        <v>2492</v>
      </c>
      <c r="I168" s="631">
        <v>2680</v>
      </c>
      <c r="J168" s="631">
        <v>2476</v>
      </c>
    </row>
    <row r="169" spans="1:10" ht="9" customHeight="1">
      <c r="B169" s="630"/>
      <c r="C169" s="630"/>
    </row>
    <row r="170" spans="1:10" ht="29.25" customHeight="1">
      <c r="A170" s="2448" t="s">
        <v>1949</v>
      </c>
      <c r="B170" s="2448"/>
      <c r="C170" s="2448"/>
      <c r="D170" s="2448"/>
      <c r="E170" s="2448"/>
      <c r="F170" s="2448"/>
      <c r="G170" s="2448"/>
      <c r="H170" s="2448"/>
      <c r="I170" s="2448"/>
      <c r="J170" s="2448"/>
    </row>
    <row r="171" spans="1:10" ht="22.5" customHeight="1">
      <c r="B171" s="630"/>
      <c r="C171" s="630"/>
    </row>
    <row r="172" spans="1:10" s="610" customFormat="1" ht="18.75" customHeight="1">
      <c r="A172" s="611" t="s">
        <v>1134</v>
      </c>
    </row>
    <row r="173" spans="1:10" s="609" customFormat="1" ht="12.75" customHeight="1"/>
    <row r="174" spans="1:10" s="609" customFormat="1" ht="12.75" customHeight="1">
      <c r="B174" s="1312" t="s">
        <v>5</v>
      </c>
      <c r="C174" s="576" t="s">
        <v>3</v>
      </c>
      <c r="D174" s="575" t="s">
        <v>6</v>
      </c>
      <c r="E174" s="576" t="s">
        <v>2</v>
      </c>
      <c r="F174" s="576" t="s">
        <v>5</v>
      </c>
      <c r="G174" s="575" t="s">
        <v>3</v>
      </c>
      <c r="H174" s="575" t="s">
        <v>6</v>
      </c>
      <c r="I174" s="575" t="s">
        <v>2</v>
      </c>
      <c r="J174" s="576" t="s">
        <v>5</v>
      </c>
    </row>
    <row r="175" spans="1:10" s="600" customFormat="1" ht="13.5" customHeight="1">
      <c r="A175" s="606" t="s">
        <v>1</v>
      </c>
      <c r="B175" s="2032" t="s">
        <v>1547</v>
      </c>
      <c r="C175" s="860" t="s">
        <v>1157</v>
      </c>
      <c r="D175" s="605" t="s">
        <v>1157</v>
      </c>
      <c r="E175" s="860" t="s">
        <v>1157</v>
      </c>
      <c r="F175" s="605" t="s">
        <v>1157</v>
      </c>
      <c r="G175" s="605" t="s">
        <v>217</v>
      </c>
      <c r="H175" s="605" t="s">
        <v>217</v>
      </c>
      <c r="I175" s="605" t="s">
        <v>217</v>
      </c>
      <c r="J175" s="605" t="s">
        <v>217</v>
      </c>
    </row>
    <row r="176" spans="1:10" s="600" customFormat="1" ht="12" customHeight="1">
      <c r="A176" s="604" t="s">
        <v>152</v>
      </c>
      <c r="B176" s="1326">
        <v>404</v>
      </c>
      <c r="C176" s="1780">
        <v>441</v>
      </c>
      <c r="D176" s="1780">
        <v>431</v>
      </c>
      <c r="E176" s="603">
        <v>469</v>
      </c>
      <c r="F176" s="603">
        <v>470</v>
      </c>
      <c r="G176" s="603">
        <v>460</v>
      </c>
      <c r="H176" s="603">
        <v>481.04007000495471</v>
      </c>
      <c r="I176" s="603">
        <v>490</v>
      </c>
      <c r="J176" s="603">
        <v>459.01515206513454</v>
      </c>
    </row>
    <row r="177" spans="1:14" s="600" customFormat="1" ht="12" customHeight="1">
      <c r="A177" s="598" t="s">
        <v>208</v>
      </c>
      <c r="B177" s="1328">
        <v>841</v>
      </c>
      <c r="C177" s="1782">
        <v>835</v>
      </c>
      <c r="D177" s="1782">
        <v>808</v>
      </c>
      <c r="E177" s="597">
        <v>901</v>
      </c>
      <c r="F177" s="597">
        <v>837</v>
      </c>
      <c r="G177" s="597">
        <v>1201</v>
      </c>
      <c r="H177" s="597">
        <v>1373.2303249879617</v>
      </c>
      <c r="I177" s="597">
        <v>1579</v>
      </c>
      <c r="J177" s="597">
        <v>1462.7590428597146</v>
      </c>
    </row>
    <row r="178" spans="1:14" s="600" customFormat="1" ht="12" customHeight="1">
      <c r="A178" s="601" t="s">
        <v>70</v>
      </c>
      <c r="B178" s="1328">
        <v>87</v>
      </c>
      <c r="C178" s="1782">
        <v>85</v>
      </c>
      <c r="D178" s="1782">
        <v>92</v>
      </c>
      <c r="E178" s="597">
        <v>99</v>
      </c>
      <c r="F178" s="597">
        <v>105</v>
      </c>
      <c r="G178" s="597">
        <v>94</v>
      </c>
      <c r="H178" s="597">
        <v>89.33711859517706</v>
      </c>
      <c r="I178" s="597">
        <v>81</v>
      </c>
      <c r="J178" s="597">
        <v>68.630504786665909</v>
      </c>
    </row>
    <row r="179" spans="1:14" s="600" customFormat="1" ht="12" customHeight="1">
      <c r="A179" s="601" t="s">
        <v>80</v>
      </c>
      <c r="B179" s="1328">
        <v>347</v>
      </c>
      <c r="C179" s="1782">
        <v>330</v>
      </c>
      <c r="D179" s="1782">
        <v>287</v>
      </c>
      <c r="E179" s="597">
        <v>227</v>
      </c>
      <c r="F179" s="597">
        <v>198</v>
      </c>
      <c r="G179" s="597">
        <v>167</v>
      </c>
      <c r="H179" s="597">
        <v>174.31582655029882</v>
      </c>
      <c r="I179" s="597">
        <v>171</v>
      </c>
      <c r="J179" s="597">
        <v>155.5972266373131</v>
      </c>
    </row>
    <row r="180" spans="1:14" s="593" customFormat="1" ht="12" customHeight="1">
      <c r="A180" s="601" t="s">
        <v>226</v>
      </c>
      <c r="B180" s="1328">
        <v>145</v>
      </c>
      <c r="C180" s="1782">
        <v>133</v>
      </c>
      <c r="D180" s="1782">
        <v>124</v>
      </c>
      <c r="E180" s="597">
        <v>118</v>
      </c>
      <c r="F180" s="597">
        <v>117</v>
      </c>
      <c r="G180" s="597">
        <v>112</v>
      </c>
      <c r="H180" s="597">
        <v>96.47490626582821</v>
      </c>
      <c r="I180" s="597">
        <v>86</v>
      </c>
      <c r="J180" s="597">
        <v>79.175123266414062</v>
      </c>
    </row>
    <row r="181" spans="1:14" s="593" customFormat="1" ht="12" customHeight="1">
      <c r="A181" s="601" t="s">
        <v>81</v>
      </c>
      <c r="B181" s="1328">
        <v>91</v>
      </c>
      <c r="C181" s="1782">
        <v>108</v>
      </c>
      <c r="D181" s="1782">
        <v>114</v>
      </c>
      <c r="E181" s="597">
        <v>125</v>
      </c>
      <c r="F181" s="597">
        <v>135</v>
      </c>
      <c r="G181" s="597">
        <v>95</v>
      </c>
      <c r="H181" s="597">
        <v>89.46650922746403</v>
      </c>
      <c r="I181" s="597">
        <v>85</v>
      </c>
      <c r="J181" s="597">
        <v>75.097462248540097</v>
      </c>
    </row>
    <row r="182" spans="1:14" s="593" customFormat="1" ht="12" customHeight="1">
      <c r="A182" s="601" t="s">
        <v>82</v>
      </c>
      <c r="B182" s="1328">
        <v>99</v>
      </c>
      <c r="C182" s="1782">
        <v>2</v>
      </c>
      <c r="D182" s="1782">
        <v>3</v>
      </c>
      <c r="E182" s="597">
        <v>0</v>
      </c>
      <c r="F182" s="597">
        <v>1</v>
      </c>
      <c r="G182" s="597">
        <v>0</v>
      </c>
      <c r="H182" s="597">
        <v>0.21664573555377206</v>
      </c>
      <c r="I182" s="597">
        <v>1</v>
      </c>
      <c r="J182" s="597">
        <v>2.9598250710090666</v>
      </c>
    </row>
    <row r="183" spans="1:14" s="593" customFormat="1" ht="12" customHeight="1">
      <c r="A183" s="601" t="s">
        <v>83</v>
      </c>
      <c r="B183" s="1328">
        <v>44</v>
      </c>
      <c r="C183" s="1782">
        <v>42</v>
      </c>
      <c r="D183" s="1782">
        <v>37</v>
      </c>
      <c r="E183" s="597">
        <v>33</v>
      </c>
      <c r="F183" s="597">
        <v>34</v>
      </c>
      <c r="G183" s="597">
        <v>29</v>
      </c>
      <c r="H183" s="597">
        <v>32.240853338393975</v>
      </c>
      <c r="I183" s="597">
        <v>29</v>
      </c>
      <c r="J183" s="597">
        <v>26.763206317633738</v>
      </c>
    </row>
    <row r="184" spans="1:14" s="593" customFormat="1" ht="12" customHeight="1">
      <c r="A184" s="601" t="s">
        <v>84</v>
      </c>
      <c r="B184" s="1328">
        <v>74</v>
      </c>
      <c r="C184" s="1782">
        <v>80</v>
      </c>
      <c r="D184" s="1782">
        <v>80</v>
      </c>
      <c r="E184" s="597">
        <v>77</v>
      </c>
      <c r="F184" s="597">
        <v>75</v>
      </c>
      <c r="G184" s="597">
        <v>65</v>
      </c>
      <c r="H184" s="597">
        <v>59.867844751393307</v>
      </c>
      <c r="I184" s="597">
        <v>61</v>
      </c>
      <c r="J184" s="597">
        <v>50.112163788953168</v>
      </c>
    </row>
    <row r="185" spans="1:14" s="593" customFormat="1" ht="12" customHeight="1">
      <c r="A185" s="601" t="s">
        <v>85</v>
      </c>
      <c r="B185" s="1328">
        <v>15</v>
      </c>
      <c r="C185" s="1782">
        <v>13</v>
      </c>
      <c r="D185" s="1782">
        <v>12</v>
      </c>
      <c r="E185" s="597">
        <v>14</v>
      </c>
      <c r="F185" s="597">
        <v>13</v>
      </c>
      <c r="G185" s="597">
        <v>10</v>
      </c>
      <c r="H185" s="597">
        <v>8.4111091914142921</v>
      </c>
      <c r="I185" s="597">
        <v>5</v>
      </c>
      <c r="J185" s="597">
        <v>6.2401919160223676</v>
      </c>
    </row>
    <row r="186" spans="1:14" s="593" customFormat="1" ht="12" customHeight="1">
      <c r="A186" s="601" t="s">
        <v>129</v>
      </c>
      <c r="B186" s="1328">
        <v>18.600000000000001</v>
      </c>
      <c r="C186" s="1782">
        <v>18</v>
      </c>
      <c r="D186" s="1782">
        <v>18</v>
      </c>
      <c r="E186" s="597">
        <v>16</v>
      </c>
      <c r="F186" s="597">
        <v>22</v>
      </c>
      <c r="G186" s="597">
        <v>31</v>
      </c>
      <c r="H186" s="597">
        <v>38.387313539804204</v>
      </c>
      <c r="I186" s="597">
        <v>53</v>
      </c>
      <c r="J186" s="597">
        <v>49.91514069644083</v>
      </c>
    </row>
    <row r="187" spans="1:14" s="593" customFormat="1" ht="12" customHeight="1">
      <c r="A187" s="601" t="s">
        <v>86</v>
      </c>
      <c r="B187" s="1328">
        <v>9</v>
      </c>
      <c r="C187" s="1782">
        <v>10</v>
      </c>
      <c r="D187" s="1782">
        <v>11</v>
      </c>
      <c r="E187" s="597">
        <v>11</v>
      </c>
      <c r="F187" s="597">
        <v>10</v>
      </c>
      <c r="G187" s="597">
        <v>8</v>
      </c>
      <c r="H187" s="597">
        <v>5.9988791769662919</v>
      </c>
      <c r="I187" s="597">
        <v>6</v>
      </c>
      <c r="J187" s="597">
        <v>6.0911291288600449</v>
      </c>
      <c r="K187" s="627"/>
      <c r="L187" s="627"/>
      <c r="M187" s="627"/>
      <c r="N187" s="627"/>
    </row>
    <row r="188" spans="1:14" s="593" customFormat="1" ht="12" customHeight="1">
      <c r="A188" s="601" t="s">
        <v>87</v>
      </c>
      <c r="B188" s="1328">
        <v>8</v>
      </c>
      <c r="C188" s="1782">
        <v>9</v>
      </c>
      <c r="D188" s="1782">
        <v>8</v>
      </c>
      <c r="E188" s="597">
        <v>10</v>
      </c>
      <c r="F188" s="597">
        <v>9</v>
      </c>
      <c r="G188" s="597">
        <v>10</v>
      </c>
      <c r="H188" s="597">
        <v>8.7101943677521199</v>
      </c>
      <c r="I188" s="597">
        <v>8</v>
      </c>
      <c r="J188" s="597">
        <v>9.2501449471739345</v>
      </c>
      <c r="K188" s="627"/>
      <c r="L188" s="627"/>
      <c r="M188" s="627"/>
      <c r="N188" s="627"/>
    </row>
    <row r="189" spans="1:14" s="593" customFormat="1" ht="12" customHeight="1">
      <c r="A189" s="629" t="s">
        <v>88</v>
      </c>
      <c r="B189" s="1328">
        <v>27.6</v>
      </c>
      <c r="C189" s="1782">
        <v>33</v>
      </c>
      <c r="D189" s="1782">
        <v>24</v>
      </c>
      <c r="E189" s="597">
        <v>24</v>
      </c>
      <c r="F189" s="597">
        <v>24</v>
      </c>
      <c r="G189" s="597">
        <v>32.5</v>
      </c>
      <c r="H189" s="628">
        <v>33.890727477660199</v>
      </c>
      <c r="I189" s="628">
        <v>25</v>
      </c>
      <c r="J189" s="628">
        <v>24.776224778923257</v>
      </c>
      <c r="K189" s="627"/>
      <c r="L189" s="627"/>
      <c r="M189" s="627"/>
      <c r="N189" s="627"/>
    </row>
    <row r="190" spans="1:14" s="593" customFormat="1" ht="12" customHeight="1">
      <c r="A190" s="604" t="s">
        <v>131</v>
      </c>
      <c r="B190" s="1326">
        <v>2210.1999999999998</v>
      </c>
      <c r="C190" s="1780">
        <v>2139</v>
      </c>
      <c r="D190" s="1780">
        <v>2049</v>
      </c>
      <c r="E190" s="603">
        <v>2124</v>
      </c>
      <c r="F190" s="603">
        <v>2050</v>
      </c>
      <c r="G190" s="603">
        <v>2314.5</v>
      </c>
      <c r="H190" s="603">
        <v>2491.5883232106235</v>
      </c>
      <c r="I190" s="603">
        <v>2680</v>
      </c>
      <c r="J190" s="603">
        <v>2476.3825385087985</v>
      </c>
      <c r="K190" s="627"/>
      <c r="L190" s="627"/>
      <c r="M190" s="627"/>
      <c r="N190" s="627"/>
    </row>
    <row r="191" spans="1:14" s="593" customFormat="1" ht="12" customHeight="1">
      <c r="A191" s="601" t="s">
        <v>132</v>
      </c>
      <c r="B191" s="1328">
        <v>0</v>
      </c>
      <c r="C191" s="1782">
        <v>0</v>
      </c>
      <c r="D191" s="1782">
        <v>0</v>
      </c>
      <c r="E191" s="597">
        <v>0</v>
      </c>
      <c r="F191" s="597">
        <v>0</v>
      </c>
      <c r="G191" s="597">
        <v>0</v>
      </c>
      <c r="H191" s="597">
        <v>0</v>
      </c>
      <c r="I191" s="597">
        <v>0</v>
      </c>
      <c r="J191" s="597">
        <v>0</v>
      </c>
      <c r="K191" s="627"/>
      <c r="L191" s="627"/>
      <c r="M191" s="627"/>
      <c r="N191" s="627"/>
    </row>
    <row r="192" spans="1:14" s="594" customFormat="1" ht="12" customHeight="1">
      <c r="A192" s="596" t="s">
        <v>602</v>
      </c>
      <c r="B192" s="1329">
        <v>2210.1999999999998</v>
      </c>
      <c r="C192" s="631">
        <v>2139</v>
      </c>
      <c r="D192" s="631">
        <v>2049</v>
      </c>
      <c r="E192" s="631">
        <v>2124</v>
      </c>
      <c r="F192" s="631">
        <v>2050</v>
      </c>
      <c r="G192" s="595">
        <v>2314.5</v>
      </c>
      <c r="H192" s="595">
        <v>2491.5883232106235</v>
      </c>
      <c r="I192" s="595">
        <v>2680</v>
      </c>
      <c r="J192" s="595">
        <v>2476.3825385087985</v>
      </c>
    </row>
    <row r="193" spans="1:10" s="540" customFormat="1" ht="7.5" customHeight="1">
      <c r="B193" s="622"/>
    </row>
    <row r="194" spans="1:10" s="624" customFormat="1" ht="12" customHeight="1">
      <c r="A194" s="626" t="s">
        <v>601</v>
      </c>
      <c r="B194" s="625">
        <v>183</v>
      </c>
      <c r="C194" s="625">
        <v>196</v>
      </c>
      <c r="D194" s="625">
        <v>181</v>
      </c>
      <c r="E194" s="625">
        <v>197</v>
      </c>
      <c r="F194" s="625">
        <v>206</v>
      </c>
      <c r="G194" s="625">
        <v>234</v>
      </c>
      <c r="H194" s="625">
        <v>251</v>
      </c>
      <c r="I194" s="625">
        <v>266</v>
      </c>
      <c r="J194" s="625">
        <v>278</v>
      </c>
    </row>
    <row r="195" spans="1:10" s="540" customFormat="1" ht="7.5" customHeight="1">
      <c r="B195" s="622"/>
    </row>
    <row r="196" spans="1:10" s="623" customFormat="1" ht="12.2" customHeight="1">
      <c r="A196" s="2467" t="s">
        <v>607</v>
      </c>
      <c r="B196" s="2467"/>
      <c r="C196" s="2467"/>
      <c r="D196" s="2467"/>
      <c r="E196" s="2467"/>
      <c r="F196" s="2467"/>
      <c r="G196" s="2467"/>
      <c r="H196" s="2467"/>
      <c r="I196" s="2467"/>
      <c r="J196" s="2467"/>
    </row>
  </sheetData>
  <mergeCells count="26">
    <mergeCell ref="A196:J196"/>
    <mergeCell ref="A152:J152"/>
    <mergeCell ref="A151:J151"/>
    <mergeCell ref="A124:J124"/>
    <mergeCell ref="L124:S124"/>
    <mergeCell ref="A170:J170"/>
    <mergeCell ref="A95:J95"/>
    <mergeCell ref="A107:J107"/>
    <mergeCell ref="A122:J122"/>
    <mergeCell ref="K49:L49"/>
    <mergeCell ref="A93:J93"/>
    <mergeCell ref="B49:D49"/>
    <mergeCell ref="E49:G49"/>
    <mergeCell ref="H49:J49"/>
    <mergeCell ref="K47:L47"/>
    <mergeCell ref="B48:D48"/>
    <mergeCell ref="E48:G48"/>
    <mergeCell ref="H48:J48"/>
    <mergeCell ref="K48:L48"/>
    <mergeCell ref="A17:J17"/>
    <mergeCell ref="A19:J19"/>
    <mergeCell ref="A45:J45"/>
    <mergeCell ref="B47:D47"/>
    <mergeCell ref="E47:G47"/>
    <mergeCell ref="H47:J47"/>
    <mergeCell ref="A28:J28"/>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rowBreaks count="3" manualBreakCount="3">
    <brk id="43" max="16383" man="1"/>
    <brk id="93" max="16383" man="1"/>
    <brk id="15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R485"/>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9" width="6.28515625" style="62" customWidth="1"/>
    <col min="10" max="10" width="6.42578125" style="62" customWidth="1"/>
    <col min="11" max="11" width="3.7109375" style="62" bestFit="1" customWidth="1"/>
    <col min="12" max="12" width="17.85546875" style="62" customWidth="1"/>
    <col min="13" max="13" width="5.42578125" style="62" customWidth="1"/>
    <col min="14" max="14" width="5.85546875" style="62" customWidth="1"/>
    <col min="15" max="16384" width="10.85546875" style="62"/>
  </cols>
  <sheetData>
    <row r="1" spans="1:15" s="98" customFormat="1" ht="22.5" customHeight="1">
      <c r="A1" s="649"/>
      <c r="B1" s="650"/>
      <c r="C1" s="650"/>
      <c r="D1" s="650"/>
      <c r="E1" s="650"/>
      <c r="F1" s="650"/>
      <c r="G1" s="650"/>
      <c r="H1" s="650"/>
      <c r="I1" s="650"/>
      <c r="J1" s="650"/>
    </row>
    <row r="2" spans="1:15" s="502" customFormat="1" ht="34.5" customHeight="1">
      <c r="A2" s="2447" t="s">
        <v>1308</v>
      </c>
      <c r="B2" s="2447"/>
      <c r="C2" s="2447"/>
      <c r="D2" s="2447"/>
      <c r="E2" s="2447"/>
      <c r="F2" s="2447"/>
      <c r="G2" s="2447"/>
      <c r="H2" s="2447"/>
    </row>
    <row r="3" spans="1:15" s="50" customFormat="1" ht="12.75" customHeight="1"/>
    <row r="4" spans="1:15" s="50" customFormat="1" ht="12.75" customHeight="1">
      <c r="A4" s="538" t="s">
        <v>1067</v>
      </c>
      <c r="L4" s="743"/>
      <c r="M4" s="743"/>
      <c r="N4" s="743"/>
      <c r="O4" s="743"/>
    </row>
    <row r="5" spans="1:15" s="52" customFormat="1" ht="11.25" customHeight="1">
      <c r="B5" s="1303" t="s">
        <v>5</v>
      </c>
      <c r="C5" s="329" t="s">
        <v>3</v>
      </c>
      <c r="D5" s="328" t="s">
        <v>6</v>
      </c>
      <c r="E5" s="328" t="s">
        <v>2</v>
      </c>
      <c r="F5" s="329" t="s">
        <v>5</v>
      </c>
      <c r="G5" s="328" t="s">
        <v>3</v>
      </c>
      <c r="H5" s="328" t="s">
        <v>6</v>
      </c>
      <c r="I5" s="328" t="s">
        <v>2</v>
      </c>
      <c r="J5" s="329" t="s">
        <v>5</v>
      </c>
      <c r="L5" s="2020"/>
      <c r="M5" s="2020"/>
      <c r="N5" s="2020"/>
      <c r="O5" s="2020"/>
    </row>
    <row r="6" spans="1:15" s="52" customFormat="1" ht="11.25" customHeight="1">
      <c r="A6" s="68" t="s">
        <v>11</v>
      </c>
      <c r="B6" s="2269" t="s">
        <v>1547</v>
      </c>
      <c r="C6" s="331" t="s">
        <v>1157</v>
      </c>
      <c r="D6" s="331" t="s">
        <v>1157</v>
      </c>
      <c r="E6" s="331" t="s">
        <v>1157</v>
      </c>
      <c r="F6" s="331" t="s">
        <v>1157</v>
      </c>
      <c r="G6" s="331" t="s">
        <v>217</v>
      </c>
      <c r="H6" s="331" t="s">
        <v>217</v>
      </c>
      <c r="I6" s="331" t="s">
        <v>217</v>
      </c>
      <c r="J6" s="331" t="s">
        <v>217</v>
      </c>
      <c r="L6" s="2020"/>
      <c r="M6" s="2020"/>
      <c r="N6" s="2020"/>
      <c r="O6" s="2020"/>
    </row>
    <row r="7" spans="1:15" s="52" customFormat="1" ht="12" customHeight="1">
      <c r="A7" s="423" t="s">
        <v>469</v>
      </c>
      <c r="B7" s="1307">
        <v>208.6025077425177</v>
      </c>
      <c r="C7" s="1762">
        <v>207.24442964153209</v>
      </c>
      <c r="D7" s="391">
        <v>208.4906049315436</v>
      </c>
      <c r="E7" s="391">
        <v>206.73320366612955</v>
      </c>
      <c r="F7" s="391">
        <v>204.6314141311251</v>
      </c>
      <c r="G7" s="391">
        <v>195.09199624743735</v>
      </c>
      <c r="H7" s="391">
        <v>193.63539046999099</v>
      </c>
      <c r="I7" s="391">
        <v>191.6</v>
      </c>
      <c r="J7" s="391">
        <v>188</v>
      </c>
      <c r="L7" s="2021"/>
      <c r="M7" s="2022"/>
      <c r="N7" s="2023"/>
      <c r="O7" s="2020"/>
    </row>
    <row r="8" spans="1:15" s="52" customFormat="1" ht="12" customHeight="1">
      <c r="A8" s="172" t="s">
        <v>568</v>
      </c>
      <c r="B8" s="1308">
        <v>149.35731483882995</v>
      </c>
      <c r="C8" s="1763">
        <v>135.54876218934001</v>
      </c>
      <c r="D8" s="392">
        <v>116.60530616621999</v>
      </c>
      <c r="E8" s="392">
        <v>109.40790049840999</v>
      </c>
      <c r="F8" s="392">
        <v>108.85156265882999</v>
      </c>
      <c r="G8" s="392">
        <v>112.66297634649001</v>
      </c>
      <c r="H8" s="392">
        <v>117.15122777810001</v>
      </c>
      <c r="I8" s="392">
        <v>117.99047216672999</v>
      </c>
      <c r="J8" s="392">
        <v>118.78663916713001</v>
      </c>
      <c r="L8" s="2021"/>
      <c r="M8" s="2022"/>
      <c r="N8" s="2023"/>
      <c r="O8" s="2020"/>
    </row>
    <row r="9" spans="1:15" s="52" customFormat="1" ht="12" customHeight="1">
      <c r="A9" s="172" t="s">
        <v>476</v>
      </c>
      <c r="B9" s="1308">
        <v>23.564668888150006</v>
      </c>
      <c r="C9" s="1763">
        <v>26.258228369779999</v>
      </c>
      <c r="D9" s="392">
        <v>21.909842314210003</v>
      </c>
      <c r="E9" s="392">
        <v>20.09299163308</v>
      </c>
      <c r="F9" s="392">
        <v>17.548174555980001</v>
      </c>
      <c r="G9" s="392">
        <v>18.243298076639999</v>
      </c>
      <c r="H9" s="392">
        <v>18.811879896349996</v>
      </c>
      <c r="I9" s="392">
        <v>20.474227966079997</v>
      </c>
      <c r="J9" s="392">
        <v>18.447797128169999</v>
      </c>
      <c r="L9" s="2021"/>
      <c r="M9" s="2022"/>
      <c r="N9" s="2023"/>
      <c r="O9" s="2020"/>
    </row>
    <row r="10" spans="1:15" s="52" customFormat="1" ht="12" customHeight="1">
      <c r="A10" s="172" t="s">
        <v>569</v>
      </c>
      <c r="B10" s="1308">
        <v>145.06501161452877</v>
      </c>
      <c r="C10" s="1763">
        <v>133.69203721527248</v>
      </c>
      <c r="D10" s="392">
        <v>121.57353733134794</v>
      </c>
      <c r="E10" s="392">
        <v>116.35208148999959</v>
      </c>
      <c r="F10" s="392">
        <v>106.33676812803262</v>
      </c>
      <c r="G10" s="392">
        <v>110.72625092328779</v>
      </c>
      <c r="H10" s="392">
        <v>106.60936621088402</v>
      </c>
      <c r="I10" s="392">
        <v>108.82880983407102</v>
      </c>
      <c r="J10" s="392">
        <v>108.93602778322179</v>
      </c>
      <c r="L10" s="2021"/>
      <c r="M10" s="2022"/>
      <c r="N10" s="2023"/>
      <c r="O10" s="2020"/>
    </row>
    <row r="11" spans="1:15" s="91" customFormat="1" ht="12" customHeight="1">
      <c r="A11" s="172" t="s">
        <v>570</v>
      </c>
      <c r="B11" s="1308">
        <v>55.4728982781184</v>
      </c>
      <c r="C11" s="1763">
        <v>57.39780121623366</v>
      </c>
      <c r="D11" s="392">
        <v>53.080425254266068</v>
      </c>
      <c r="E11" s="392">
        <v>55.626429948196837</v>
      </c>
      <c r="F11" s="392">
        <v>57.621122063848802</v>
      </c>
      <c r="G11" s="392">
        <v>57.369442473814999</v>
      </c>
      <c r="H11" s="392">
        <v>52.706512624134696</v>
      </c>
      <c r="I11" s="392">
        <v>52.285300491085543</v>
      </c>
      <c r="J11" s="392">
        <v>51.400230180309798</v>
      </c>
      <c r="L11" s="2021"/>
      <c r="M11" s="2022"/>
      <c r="N11" s="2023"/>
      <c r="O11" s="2020"/>
    </row>
    <row r="12" spans="1:15" s="91" customFormat="1" ht="12" customHeight="1">
      <c r="A12" s="172" t="s">
        <v>472</v>
      </c>
      <c r="B12" s="1308">
        <v>106.5304084053404</v>
      </c>
      <c r="C12" s="1763">
        <v>107.27536159890104</v>
      </c>
      <c r="D12" s="392">
        <v>118.29090011301919</v>
      </c>
      <c r="E12" s="392">
        <v>98.716366766329514</v>
      </c>
      <c r="F12" s="392">
        <v>89.980709453209727</v>
      </c>
      <c r="G12" s="392">
        <v>113.21740257691992</v>
      </c>
      <c r="H12" s="392">
        <v>106</v>
      </c>
      <c r="I12" s="392">
        <v>108.5</v>
      </c>
      <c r="J12" s="392">
        <v>102.5</v>
      </c>
      <c r="L12" s="2021"/>
      <c r="M12" s="2022"/>
      <c r="N12" s="2023"/>
      <c r="O12" s="2020"/>
    </row>
    <row r="13" spans="1:15" s="91" customFormat="1" ht="12" customHeight="1">
      <c r="A13" s="172" t="s">
        <v>571</v>
      </c>
      <c r="B13" s="1308">
        <v>31.192707116527622</v>
      </c>
      <c r="C13" s="1763">
        <v>32.346813763927038</v>
      </c>
      <c r="D13" s="392">
        <v>29.089648640844715</v>
      </c>
      <c r="E13" s="392">
        <v>27.879770347398352</v>
      </c>
      <c r="F13" s="392">
        <v>26.487256470480006</v>
      </c>
      <c r="G13" s="392">
        <v>26.844602950547422</v>
      </c>
      <c r="H13" s="392">
        <v>27.139825448349242</v>
      </c>
      <c r="I13" s="392">
        <v>27.683398367410824</v>
      </c>
      <c r="J13" s="392">
        <v>26.985267280556904</v>
      </c>
      <c r="L13" s="2021"/>
      <c r="M13" s="2022"/>
      <c r="N13" s="2023"/>
      <c r="O13" s="2020"/>
    </row>
    <row r="14" spans="1:15" s="91" customFormat="1" ht="12" customHeight="1">
      <c r="A14" s="172" t="s">
        <v>1237</v>
      </c>
      <c r="B14" s="1308">
        <v>37.587593431336714</v>
      </c>
      <c r="C14" s="1763">
        <v>40.41875496414157</v>
      </c>
      <c r="D14" s="392">
        <v>38.767082645156542</v>
      </c>
      <c r="E14" s="392">
        <v>42.174298801680848</v>
      </c>
      <c r="F14" s="392">
        <v>41.902291542938272</v>
      </c>
      <c r="G14" s="392">
        <v>38.022251347488037</v>
      </c>
      <c r="H14" s="392">
        <v>41.465900976347299</v>
      </c>
      <c r="I14" s="392">
        <v>39.327693760705543</v>
      </c>
      <c r="J14" s="392">
        <v>40.90488573534406</v>
      </c>
      <c r="L14" s="2021"/>
      <c r="M14" s="2022"/>
      <c r="N14" s="2023"/>
      <c r="O14" s="2020"/>
    </row>
    <row r="15" spans="1:15" s="91" customFormat="1" ht="12" customHeight="1">
      <c r="A15" s="172" t="s">
        <v>81</v>
      </c>
      <c r="B15" s="1308">
        <v>56.592963259311347</v>
      </c>
      <c r="C15" s="1763">
        <v>52.708288655149339</v>
      </c>
      <c r="D15" s="392">
        <v>44.808690167050074</v>
      </c>
      <c r="E15" s="392">
        <v>48.771761975913535</v>
      </c>
      <c r="F15" s="392">
        <v>46.664226817561499</v>
      </c>
      <c r="G15" s="392">
        <v>44.381733289622986</v>
      </c>
      <c r="H15" s="392">
        <v>44.00307065074702</v>
      </c>
      <c r="I15" s="392">
        <v>43.263359338269964</v>
      </c>
      <c r="J15" s="392">
        <v>42.685554699996075</v>
      </c>
      <c r="L15" s="2021"/>
      <c r="M15" s="2022"/>
      <c r="N15" s="2023"/>
      <c r="O15" s="2020"/>
    </row>
    <row r="16" spans="1:15" s="91" customFormat="1" ht="12" customHeight="1">
      <c r="A16" s="172" t="s">
        <v>80</v>
      </c>
      <c r="B16" s="1308">
        <v>86.055576651328295</v>
      </c>
      <c r="C16" s="1763">
        <v>90.542044959861016</v>
      </c>
      <c r="D16" s="392">
        <v>83.284129439056059</v>
      </c>
      <c r="E16" s="392">
        <v>81.098783388533818</v>
      </c>
      <c r="F16" s="392">
        <v>79.175326183154581</v>
      </c>
      <c r="G16" s="392">
        <v>80.800303836123717</v>
      </c>
      <c r="H16" s="392">
        <v>75.879406824072404</v>
      </c>
      <c r="I16" s="392">
        <v>73.338418061122297</v>
      </c>
      <c r="J16" s="392">
        <v>71.418629356790532</v>
      </c>
      <c r="L16" s="2021"/>
      <c r="M16" s="2022"/>
      <c r="N16" s="2023"/>
      <c r="O16" s="2020"/>
    </row>
    <row r="17" spans="1:18" s="91" customFormat="1" ht="12" customHeight="1">
      <c r="A17" s="172" t="s">
        <v>572</v>
      </c>
      <c r="B17" s="1308">
        <v>37.507432182081864</v>
      </c>
      <c r="C17" s="1763">
        <v>33.698870592714393</v>
      </c>
      <c r="D17" s="392">
        <v>30.596802118590194</v>
      </c>
      <c r="E17" s="392">
        <v>31.305185055198905</v>
      </c>
      <c r="F17" s="392">
        <v>29.321022481140872</v>
      </c>
      <c r="G17" s="392">
        <v>32.527732019101308</v>
      </c>
      <c r="H17" s="392">
        <v>30.960938116296937</v>
      </c>
      <c r="I17" s="392">
        <v>27.370626786159974</v>
      </c>
      <c r="J17" s="392">
        <v>25.580143115388267</v>
      </c>
      <c r="L17" s="2021"/>
      <c r="M17" s="2022"/>
      <c r="N17" s="2023"/>
      <c r="O17" s="2020"/>
    </row>
    <row r="18" spans="1:18" s="91" customFormat="1" ht="12" customHeight="1">
      <c r="A18" s="393" t="s">
        <v>226</v>
      </c>
      <c r="B18" s="1308">
        <v>43.487436853852749</v>
      </c>
      <c r="C18" s="1763">
        <v>42.232209405068829</v>
      </c>
      <c r="D18" s="392">
        <v>41.277209909758085</v>
      </c>
      <c r="E18" s="392">
        <v>39.939287525153205</v>
      </c>
      <c r="F18" s="392">
        <v>37.355457876416409</v>
      </c>
      <c r="G18" s="392">
        <v>36.991546324159309</v>
      </c>
      <c r="H18" s="392">
        <v>35.521994937502072</v>
      </c>
      <c r="I18" s="392">
        <v>37.880120128469542</v>
      </c>
      <c r="J18" s="392">
        <v>32.891092798044035</v>
      </c>
      <c r="L18" s="2024"/>
      <c r="M18" s="2022"/>
      <c r="N18" s="2023"/>
      <c r="O18" s="2020"/>
    </row>
    <row r="19" spans="1:18" s="91" customFormat="1" ht="12" customHeight="1">
      <c r="A19" s="393" t="s">
        <v>573</v>
      </c>
      <c r="B19" s="1308">
        <v>806.96452055730367</v>
      </c>
      <c r="C19" s="1763">
        <v>805.66684105027605</v>
      </c>
      <c r="D19" s="392">
        <v>785.45970922375318</v>
      </c>
      <c r="E19" s="392">
        <v>784.06837005708974</v>
      </c>
      <c r="F19" s="392">
        <v>769.98387600877516</v>
      </c>
      <c r="G19" s="392">
        <v>757.2637559305648</v>
      </c>
      <c r="H19" s="392">
        <v>759.3</v>
      </c>
      <c r="I19" s="392">
        <v>757.2</v>
      </c>
      <c r="J19" s="392">
        <v>752.4</v>
      </c>
      <c r="L19" s="2024"/>
      <c r="M19" s="2022"/>
      <c r="N19" s="2023"/>
      <c r="O19" s="2020"/>
    </row>
    <row r="20" spans="1:18" s="91" customFormat="1" ht="12" customHeight="1">
      <c r="A20" s="393" t="s">
        <v>152</v>
      </c>
      <c r="B20" s="1308">
        <v>126.44848934907006</v>
      </c>
      <c r="C20" s="1763">
        <v>116.09273028777007</v>
      </c>
      <c r="D20" s="392">
        <v>114.21312315023998</v>
      </c>
      <c r="E20" s="392">
        <v>110.84347613585997</v>
      </c>
      <c r="F20" s="392">
        <v>111.22145403379996</v>
      </c>
      <c r="G20" s="392">
        <v>110.95158799052005</v>
      </c>
      <c r="H20" s="392">
        <v>110.7</v>
      </c>
      <c r="I20" s="392">
        <v>107.6</v>
      </c>
      <c r="J20" s="392">
        <v>107.8</v>
      </c>
      <c r="L20" s="2024"/>
      <c r="M20" s="2022"/>
      <c r="N20" s="2023"/>
      <c r="O20" s="2020"/>
    </row>
    <row r="21" spans="1:18" s="52" customFormat="1" ht="12" customHeight="1">
      <c r="A21" s="557" t="s">
        <v>131</v>
      </c>
      <c r="B21" s="1309">
        <v>1914.4295291682974</v>
      </c>
      <c r="C21" s="1764">
        <v>1881.1231739099678</v>
      </c>
      <c r="D21" s="558">
        <v>1807.4470114050555</v>
      </c>
      <c r="E21" s="558">
        <v>1773.0099072889739</v>
      </c>
      <c r="F21" s="558">
        <v>1727.080662405293</v>
      </c>
      <c r="G21" s="558">
        <v>1735.0902618744776</v>
      </c>
      <c r="H21" s="558">
        <v>1719.8758725645373</v>
      </c>
      <c r="I21" s="558">
        <v>1713.3219855882496</v>
      </c>
      <c r="J21" s="558">
        <v>1688.7250237766177</v>
      </c>
      <c r="L21" s="2020"/>
      <c r="M21" s="2022"/>
      <c r="N21" s="2022"/>
      <c r="O21" s="2020"/>
    </row>
    <row r="22" spans="1:18" s="91" customFormat="1" ht="12" customHeight="1">
      <c r="A22" s="556" t="s">
        <v>132</v>
      </c>
      <c r="B22" s="1310">
        <v>27.733776602576317</v>
      </c>
      <c r="C22" s="1765">
        <v>28.458718979762352</v>
      </c>
      <c r="D22" s="555">
        <v>26.391280270699056</v>
      </c>
      <c r="E22" s="555">
        <v>31.032337214574508</v>
      </c>
      <c r="F22" s="555">
        <v>28.555197443386451</v>
      </c>
      <c r="G22" s="555">
        <v>25.886373200909606</v>
      </c>
      <c r="H22" s="555">
        <v>26.184233106688858</v>
      </c>
      <c r="I22" s="555">
        <v>27.581120976559166</v>
      </c>
      <c r="J22" s="555">
        <v>26.873680813888946</v>
      </c>
      <c r="L22" s="2020"/>
      <c r="M22" s="2020"/>
      <c r="N22" s="2020"/>
      <c r="O22" s="2020"/>
    </row>
    <row r="23" spans="1:18" s="93" customFormat="1" ht="12" customHeight="1">
      <c r="A23" s="378" t="s">
        <v>511</v>
      </c>
      <c r="B23" s="1311">
        <v>1942.1633057708739</v>
      </c>
      <c r="C23" s="1766">
        <v>1909.5818928897302</v>
      </c>
      <c r="D23" s="396">
        <v>1833.8382916757546</v>
      </c>
      <c r="E23" s="396">
        <v>1804.0422445035483</v>
      </c>
      <c r="F23" s="396">
        <v>1755.6358598486795</v>
      </c>
      <c r="G23" s="396">
        <v>1760.9766350753873</v>
      </c>
      <c r="H23" s="396">
        <v>1746.0601056712262</v>
      </c>
      <c r="I23" s="396">
        <v>1740.9031065648087</v>
      </c>
      <c r="J23" s="396">
        <v>1715.5987045905067</v>
      </c>
      <c r="L23" s="2025"/>
      <c r="M23" s="2025"/>
      <c r="N23" s="2025"/>
      <c r="O23" s="2025"/>
    </row>
    <row r="24" spans="1:18" s="1577" customFormat="1" ht="7.5" customHeight="1">
      <c r="A24" s="1575"/>
      <c r="B24" s="1576"/>
      <c r="C24" s="1576"/>
      <c r="D24" s="1576"/>
      <c r="E24" s="1576"/>
      <c r="F24" s="1576"/>
      <c r="G24" s="1576"/>
      <c r="H24" s="1576"/>
      <c r="I24" s="1576"/>
    </row>
    <row r="25" spans="1:18" s="540" customFormat="1" ht="12.2" customHeight="1">
      <c r="A25" s="2469" t="s">
        <v>1307</v>
      </c>
      <c r="B25" s="2469"/>
      <c r="C25" s="2469"/>
      <c r="D25" s="2469"/>
      <c r="E25" s="2469"/>
      <c r="F25" s="2469"/>
      <c r="G25" s="2469"/>
      <c r="H25" s="2469"/>
      <c r="I25" s="2469"/>
      <c r="J25" s="2469"/>
      <c r="K25" s="1499"/>
    </row>
    <row r="26" spans="1:18" s="98" customFormat="1" ht="21" customHeight="1">
      <c r="A26" s="2469" t="s">
        <v>1117</v>
      </c>
      <c r="B26" s="2469"/>
      <c r="C26" s="2469"/>
      <c r="D26" s="2469"/>
      <c r="E26" s="2469"/>
      <c r="F26" s="2469"/>
      <c r="G26" s="2469"/>
      <c r="H26" s="2469"/>
      <c r="I26" s="2469"/>
      <c r="J26" s="2469"/>
    </row>
    <row r="27" spans="1:18" s="540" customFormat="1" ht="12.2" customHeight="1">
      <c r="A27" s="2473" t="s">
        <v>1399</v>
      </c>
      <c r="B27" s="2473"/>
      <c r="C27" s="2473"/>
      <c r="D27" s="2473"/>
      <c r="E27" s="2473"/>
      <c r="F27" s="2473"/>
      <c r="G27" s="2473"/>
      <c r="H27" s="2473"/>
      <c r="I27" s="2473"/>
      <c r="J27" s="2473"/>
    </row>
    <row r="28" spans="1:18" s="540" customFormat="1" ht="22.5" customHeight="1">
      <c r="A28" s="1556"/>
      <c r="B28" s="1556"/>
      <c r="C28" s="1556"/>
      <c r="D28" s="1556"/>
      <c r="E28" s="1556"/>
      <c r="F28" s="1556"/>
      <c r="G28" s="1556"/>
      <c r="H28" s="1556"/>
      <c r="I28" s="1556"/>
      <c r="J28" s="1556"/>
    </row>
    <row r="29" spans="1:18" s="50" customFormat="1" ht="12.75" customHeight="1">
      <c r="A29" s="538" t="s">
        <v>1549</v>
      </c>
      <c r="L29" s="743"/>
      <c r="M29" s="743"/>
      <c r="N29" s="743"/>
      <c r="O29" s="743"/>
    </row>
    <row r="30" spans="1:18" s="540" customFormat="1" ht="12.2" customHeight="1">
      <c r="A30" s="1556"/>
      <c r="B30" s="1556"/>
      <c r="C30" s="1556"/>
      <c r="D30" s="1556"/>
      <c r="E30" s="1556"/>
      <c r="F30" s="1556"/>
      <c r="G30" s="1556"/>
      <c r="H30" s="1556"/>
      <c r="I30" s="1556"/>
      <c r="J30" s="1556"/>
      <c r="L30" s="2472"/>
      <c r="M30" s="2472"/>
      <c r="N30" s="2472"/>
      <c r="O30" s="2472"/>
      <c r="P30" s="2472"/>
      <c r="Q30" s="2472"/>
      <c r="R30" s="2472"/>
    </row>
    <row r="31" spans="1:18" s="540" customFormat="1" ht="12.2" customHeight="1">
      <c r="A31" s="1556"/>
      <c r="B31" s="1556"/>
      <c r="C31" s="1556"/>
      <c r="D31" s="1556"/>
      <c r="E31" s="1556"/>
      <c r="F31" s="1556"/>
      <c r="G31" s="1556"/>
      <c r="H31" s="1556"/>
      <c r="I31" s="1556"/>
      <c r="J31" s="1556"/>
    </row>
    <row r="32" spans="1:18" s="540" customFormat="1" ht="12.2" customHeight="1">
      <c r="A32" s="1556"/>
      <c r="B32" s="1556"/>
      <c r="C32" s="1556"/>
      <c r="D32" s="1556"/>
      <c r="E32" s="1556"/>
      <c r="F32" s="1556"/>
      <c r="G32" s="1556"/>
      <c r="H32" s="1556"/>
      <c r="I32" s="1556"/>
      <c r="J32" s="1556"/>
    </row>
    <row r="33" spans="1:10" s="540" customFormat="1" ht="12.2" customHeight="1">
      <c r="A33" s="1556"/>
      <c r="B33" s="1556"/>
      <c r="C33" s="1556"/>
      <c r="D33" s="1556"/>
      <c r="E33" s="1556"/>
      <c r="F33" s="1556"/>
      <c r="G33" s="1556"/>
      <c r="H33" s="1556"/>
      <c r="I33" s="1556"/>
      <c r="J33" s="1556"/>
    </row>
    <row r="34" spans="1:10" s="540" customFormat="1" ht="12.2" customHeight="1">
      <c r="A34" s="1556"/>
      <c r="B34" s="1556"/>
      <c r="C34" s="1556"/>
      <c r="D34" s="1556"/>
      <c r="E34" s="1556"/>
      <c r="F34" s="1556"/>
      <c r="G34" s="1556"/>
      <c r="H34" s="1556"/>
      <c r="I34" s="1556"/>
      <c r="J34" s="1556"/>
    </row>
    <row r="35" spans="1:10" s="540" customFormat="1" ht="12.2" customHeight="1">
      <c r="A35" s="1556"/>
      <c r="B35" s="1556"/>
      <c r="C35" s="1556"/>
      <c r="D35" s="1556"/>
      <c r="E35" s="1556"/>
      <c r="F35" s="1556"/>
      <c r="G35" s="1556"/>
      <c r="H35" s="1556"/>
      <c r="I35" s="1556"/>
      <c r="J35" s="1556"/>
    </row>
    <row r="36" spans="1:10" s="540" customFormat="1" ht="12.2" customHeight="1">
      <c r="A36" s="1556"/>
      <c r="B36" s="1556"/>
      <c r="C36" s="1556"/>
      <c r="D36" s="1556"/>
      <c r="E36" s="1556"/>
      <c r="F36" s="1556"/>
      <c r="G36" s="1556"/>
      <c r="H36" s="1556"/>
      <c r="I36" s="1556"/>
      <c r="J36" s="1556"/>
    </row>
    <row r="37" spans="1:10" s="540" customFormat="1" ht="12.2" customHeight="1">
      <c r="A37" s="1556"/>
      <c r="B37" s="1556"/>
      <c r="C37" s="1556"/>
      <c r="D37" s="1556"/>
      <c r="E37" s="1556"/>
      <c r="F37" s="1556"/>
      <c r="G37" s="1556"/>
      <c r="H37" s="1556"/>
      <c r="I37" s="1556"/>
      <c r="J37" s="1556"/>
    </row>
    <row r="38" spans="1:10" s="540" customFormat="1" ht="12.2" customHeight="1">
      <c r="A38" s="1556"/>
      <c r="B38" s="1556"/>
      <c r="C38" s="1556"/>
      <c r="D38" s="1556"/>
      <c r="E38" s="1556"/>
      <c r="F38" s="1556"/>
      <c r="G38" s="1556"/>
      <c r="H38" s="1556"/>
      <c r="I38" s="1556"/>
      <c r="J38" s="1556"/>
    </row>
    <row r="39" spans="1:10" s="540" customFormat="1" ht="12.2" customHeight="1">
      <c r="A39" s="1556"/>
      <c r="B39" s="1556"/>
      <c r="C39" s="1556"/>
      <c r="D39" s="1556"/>
      <c r="E39" s="1556"/>
      <c r="F39" s="1556"/>
      <c r="G39" s="1556"/>
      <c r="H39" s="1556"/>
      <c r="I39" s="1556"/>
      <c r="J39" s="1556"/>
    </row>
    <row r="40" spans="1:10" s="540" customFormat="1" ht="12.2" customHeight="1">
      <c r="A40" s="1556"/>
      <c r="B40" s="1556"/>
      <c r="C40" s="1556"/>
      <c r="D40" s="1556"/>
      <c r="E40" s="1556"/>
      <c r="F40" s="1556"/>
      <c r="G40" s="1556"/>
      <c r="H40" s="1556"/>
      <c r="I40" s="1556"/>
      <c r="J40" s="1556"/>
    </row>
    <row r="41" spans="1:10" s="540" customFormat="1" ht="12.2" customHeight="1">
      <c r="A41" s="1556"/>
      <c r="B41" s="1556"/>
      <c r="C41" s="1556"/>
      <c r="D41" s="1556"/>
      <c r="E41" s="1556"/>
      <c r="F41" s="1556"/>
      <c r="G41" s="1556"/>
      <c r="H41" s="1556"/>
      <c r="I41" s="1556"/>
      <c r="J41" s="1556"/>
    </row>
    <row r="42" spans="1:10" s="540" customFormat="1" ht="12.2" customHeight="1">
      <c r="A42" s="1556"/>
      <c r="B42" s="1556"/>
      <c r="C42" s="1556"/>
      <c r="D42" s="1556"/>
      <c r="E42" s="1556"/>
      <c r="F42" s="1556"/>
      <c r="G42" s="1556"/>
      <c r="H42" s="1556"/>
      <c r="I42" s="1556"/>
      <c r="J42" s="1556"/>
    </row>
    <row r="43" spans="1:10" s="540" customFormat="1" ht="12.2" customHeight="1">
      <c r="A43" s="1556"/>
      <c r="B43" s="1556"/>
      <c r="C43" s="1556"/>
      <c r="D43" s="1556"/>
      <c r="E43" s="1556"/>
      <c r="F43" s="1556"/>
      <c r="G43" s="1556"/>
      <c r="H43" s="1556"/>
      <c r="I43" s="1556"/>
      <c r="J43" s="1556"/>
    </row>
    <row r="44" spans="1:10" s="540" customFormat="1" ht="12.2" customHeight="1">
      <c r="A44" s="1556"/>
      <c r="B44" s="1556"/>
      <c r="C44" s="1556"/>
      <c r="D44" s="1556"/>
      <c r="E44" s="1556"/>
      <c r="F44" s="1556"/>
      <c r="G44" s="1556"/>
      <c r="H44" s="1556"/>
      <c r="I44" s="1556"/>
      <c r="J44" s="1556"/>
    </row>
    <row r="45" spans="1:10" s="540" customFormat="1" ht="12.2" customHeight="1">
      <c r="A45" s="1556"/>
      <c r="B45" s="1556"/>
      <c r="C45" s="1556"/>
      <c r="D45" s="1556"/>
      <c r="E45" s="1556"/>
      <c r="F45" s="1556"/>
      <c r="G45" s="1556"/>
      <c r="H45" s="1556"/>
      <c r="I45" s="1556"/>
      <c r="J45" s="1556"/>
    </row>
    <row r="46" spans="1:10" s="540" customFormat="1" ht="12.2" customHeight="1">
      <c r="A46" s="1556"/>
      <c r="B46" s="1556"/>
      <c r="C46" s="1556"/>
      <c r="D46" s="1556"/>
      <c r="E46" s="1556"/>
      <c r="F46" s="1556"/>
      <c r="G46" s="1556"/>
      <c r="H46" s="1556"/>
      <c r="I46" s="1556"/>
      <c r="J46" s="1556"/>
    </row>
    <row r="47" spans="1:10" s="540" customFormat="1" ht="12.2" customHeight="1">
      <c r="A47" s="1556"/>
      <c r="B47" s="1556"/>
      <c r="C47" s="1556"/>
      <c r="D47" s="1556"/>
      <c r="E47" s="1556"/>
      <c r="F47" s="1556"/>
      <c r="G47" s="1556"/>
      <c r="H47" s="1556"/>
      <c r="I47" s="1556"/>
      <c r="J47" s="1556"/>
    </row>
    <row r="48" spans="1:10" s="540" customFormat="1" ht="12.2" customHeight="1">
      <c r="A48" s="1556"/>
      <c r="B48" s="1556"/>
      <c r="C48" s="1556"/>
      <c r="D48" s="1556"/>
      <c r="E48" s="1556"/>
      <c r="F48" s="1556"/>
      <c r="G48" s="1556"/>
      <c r="H48" s="1556"/>
      <c r="I48" s="1556"/>
      <c r="J48" s="1556"/>
    </row>
    <row r="49" spans="1:11" s="540" customFormat="1" ht="12.2" customHeight="1">
      <c r="A49" s="1556"/>
      <c r="B49" s="1556"/>
      <c r="C49" s="1556"/>
      <c r="D49" s="1556"/>
      <c r="E49" s="1556"/>
      <c r="F49" s="1556"/>
      <c r="G49" s="1556"/>
      <c r="H49" s="1556"/>
      <c r="I49" s="1556"/>
      <c r="J49" s="1556"/>
    </row>
    <row r="50" spans="1:11" s="540" customFormat="1" ht="12.2" customHeight="1">
      <c r="A50" s="1556"/>
      <c r="B50" s="1556"/>
      <c r="C50" s="1556"/>
      <c r="D50" s="1556"/>
      <c r="E50" s="1556"/>
      <c r="F50" s="1556"/>
      <c r="G50" s="1556"/>
      <c r="H50" s="1556"/>
      <c r="I50" s="1556"/>
      <c r="J50" s="1556"/>
    </row>
    <row r="51" spans="1:11" s="540" customFormat="1" ht="12.2" customHeight="1">
      <c r="A51" s="1556"/>
      <c r="B51" s="1556"/>
      <c r="C51" s="1556"/>
      <c r="D51" s="1556"/>
      <c r="E51" s="1556"/>
      <c r="F51" s="1556"/>
      <c r="G51" s="1556"/>
      <c r="H51" s="1556"/>
      <c r="I51" s="1556"/>
      <c r="J51" s="1556"/>
    </row>
    <row r="52" spans="1:11" s="540" customFormat="1" ht="12.2" customHeight="1">
      <c r="A52" s="1556"/>
      <c r="B52" s="1556"/>
      <c r="C52" s="1556"/>
      <c r="D52" s="1556"/>
      <c r="E52" s="1556"/>
      <c r="F52" s="1556"/>
      <c r="G52" s="1556"/>
      <c r="H52" s="1556"/>
      <c r="I52" s="1556"/>
      <c r="J52" s="1556"/>
    </row>
    <row r="53" spans="1:11" s="540" customFormat="1" ht="12.2" customHeight="1">
      <c r="A53" s="1556"/>
      <c r="B53" s="1556"/>
      <c r="C53" s="1556"/>
      <c r="D53" s="1556"/>
      <c r="E53" s="1556"/>
      <c r="F53" s="1556"/>
      <c r="G53" s="1556"/>
      <c r="H53" s="1556"/>
      <c r="I53" s="1556"/>
      <c r="J53" s="1556"/>
    </row>
    <row r="54" spans="1:11" s="540" customFormat="1" ht="12.2" customHeight="1">
      <c r="A54" s="1556"/>
      <c r="B54" s="1556"/>
      <c r="C54" s="1556"/>
      <c r="D54" s="1556"/>
      <c r="E54" s="1556"/>
      <c r="F54" s="1556"/>
      <c r="G54" s="1556"/>
      <c r="H54" s="1556"/>
      <c r="I54" s="1556"/>
      <c r="J54" s="1556"/>
    </row>
    <row r="55" spans="1:11" s="540" customFormat="1" ht="12.2" customHeight="1">
      <c r="A55" s="1556"/>
      <c r="B55" s="1556"/>
      <c r="C55" s="1556"/>
      <c r="D55" s="1556"/>
      <c r="E55" s="1556"/>
      <c r="F55" s="1556"/>
      <c r="G55" s="1556"/>
      <c r="H55" s="1556"/>
      <c r="I55" s="1556"/>
      <c r="J55" s="1556"/>
    </row>
    <row r="56" spans="1:11" s="126" customFormat="1" ht="21.75" customHeight="1">
      <c r="A56" s="2432"/>
      <c r="B56" s="2432"/>
      <c r="C56" s="2432"/>
      <c r="D56" s="2432"/>
      <c r="E56" s="2432"/>
      <c r="F56" s="2432"/>
      <c r="G56" s="2432"/>
      <c r="H56" s="2432"/>
      <c r="I56" s="2432"/>
      <c r="J56" s="2432"/>
      <c r="K56" s="276"/>
    </row>
    <row r="57" spans="1:11" s="98" customFormat="1" ht="22.5" customHeight="1">
      <c r="A57" s="649"/>
      <c r="B57" s="650"/>
      <c r="C57" s="650"/>
      <c r="D57" s="650"/>
      <c r="E57" s="650"/>
      <c r="F57" s="650"/>
      <c r="G57" s="650"/>
      <c r="H57" s="650"/>
      <c r="I57" s="650"/>
      <c r="J57" s="650"/>
    </row>
    <row r="58" spans="1:11" s="502" customFormat="1" ht="18.75" customHeight="1">
      <c r="A58" s="2453" t="s">
        <v>1309</v>
      </c>
      <c r="B58" s="2453"/>
      <c r="C58" s="2453"/>
      <c r="D58" s="2453"/>
      <c r="E58" s="2453"/>
      <c r="F58" s="2453"/>
      <c r="G58" s="2453"/>
      <c r="H58" s="2453"/>
      <c r="I58" s="2453"/>
      <c r="J58" s="2453"/>
    </row>
    <row r="59" spans="1:11" s="50" customFormat="1" ht="12.75" customHeight="1"/>
    <row r="60" spans="1:11" s="52" customFormat="1" ht="11.25" customHeight="1">
      <c r="A60" s="366"/>
      <c r="B60" s="1303" t="s">
        <v>5</v>
      </c>
      <c r="C60" s="157" t="s">
        <v>3</v>
      </c>
      <c r="D60" s="157" t="s">
        <v>6</v>
      </c>
      <c r="E60" s="156" t="s">
        <v>2</v>
      </c>
      <c r="F60" s="156" t="s">
        <v>5</v>
      </c>
      <c r="G60" s="156" t="s">
        <v>3</v>
      </c>
      <c r="H60" s="157" t="s">
        <v>6</v>
      </c>
      <c r="I60" s="156" t="s">
        <v>2</v>
      </c>
      <c r="J60" s="156" t="s">
        <v>5</v>
      </c>
    </row>
    <row r="61" spans="1:11" s="52" customFormat="1" ht="12" customHeight="1">
      <c r="A61" s="68" t="s">
        <v>11</v>
      </c>
      <c r="B61" s="2269" t="s">
        <v>1547</v>
      </c>
      <c r="C61" s="368" t="s">
        <v>1157</v>
      </c>
      <c r="D61" s="367" t="s">
        <v>1157</v>
      </c>
      <c r="E61" s="367" t="s">
        <v>1157</v>
      </c>
      <c r="F61" s="368" t="s">
        <v>1157</v>
      </c>
      <c r="G61" s="368" t="s">
        <v>217</v>
      </c>
      <c r="H61" s="367" t="s">
        <v>217</v>
      </c>
      <c r="I61" s="367" t="s">
        <v>217</v>
      </c>
      <c r="J61" s="367" t="s">
        <v>217</v>
      </c>
    </row>
    <row r="62" spans="1:11" s="52" customFormat="1" ht="13.5" customHeight="1">
      <c r="A62" s="500" t="s">
        <v>480</v>
      </c>
      <c r="B62" s="1313"/>
      <c r="C62" s="370"/>
      <c r="D62" s="370"/>
      <c r="E62" s="370"/>
      <c r="F62" s="370"/>
      <c r="G62" s="370"/>
      <c r="H62" s="370"/>
      <c r="I62" s="370"/>
      <c r="J62" s="370"/>
    </row>
    <row r="63" spans="1:11" s="52" customFormat="1" ht="12" customHeight="1">
      <c r="A63" s="497" t="s">
        <v>605</v>
      </c>
      <c r="B63" s="1338">
        <v>646.43850945877023</v>
      </c>
      <c r="C63" s="578">
        <v>636.34295240064978</v>
      </c>
      <c r="D63" s="578">
        <v>622.99588632728978</v>
      </c>
      <c r="E63" s="578">
        <v>612.75861280888978</v>
      </c>
      <c r="F63" s="578">
        <v>603.59405517829998</v>
      </c>
      <c r="G63" s="578">
        <v>589.92770391831993</v>
      </c>
      <c r="H63" s="578">
        <v>586.96280219841071</v>
      </c>
      <c r="I63" s="578">
        <v>580.88608565739003</v>
      </c>
      <c r="J63" s="578">
        <v>575.94242250471984</v>
      </c>
    </row>
    <row r="64" spans="1:11" s="52" customFormat="1" ht="12" customHeight="1">
      <c r="A64" s="497" t="s">
        <v>556</v>
      </c>
      <c r="B64" s="1338">
        <v>139.01303152565001</v>
      </c>
      <c r="C64" s="578">
        <v>148.25373664920019</v>
      </c>
      <c r="D64" s="578">
        <v>150.42746072891993</v>
      </c>
      <c r="E64" s="578">
        <v>148.28635977250016</v>
      </c>
      <c r="F64" s="578">
        <v>144.57420741793015</v>
      </c>
      <c r="G64" s="578">
        <v>140.67057780441999</v>
      </c>
      <c r="H64" s="578">
        <v>140.08455553979007</v>
      </c>
      <c r="I64" s="578">
        <v>147.28421475410991</v>
      </c>
      <c r="J64" s="578">
        <v>145.14634432506</v>
      </c>
    </row>
    <row r="65" spans="1:10" s="52" customFormat="1" ht="12" customHeight="1">
      <c r="A65" s="497" t="s">
        <v>1259</v>
      </c>
      <c r="B65" s="1338">
        <v>504.82758695870177</v>
      </c>
      <c r="C65" s="578">
        <v>489.20598356994185</v>
      </c>
      <c r="D65" s="578">
        <v>421.30084627358849</v>
      </c>
      <c r="E65" s="578">
        <v>424.09909062717287</v>
      </c>
      <c r="F65" s="578">
        <v>409.90170491238445</v>
      </c>
      <c r="G65" s="578">
        <v>410.40630888766583</v>
      </c>
      <c r="H65" s="578">
        <v>390.79039501999517</v>
      </c>
      <c r="I65" s="578">
        <v>383.99668314607271</v>
      </c>
      <c r="J65" s="578">
        <v>371.18742315362761</v>
      </c>
    </row>
    <row r="66" spans="1:10" s="52" customFormat="1" ht="12" customHeight="1">
      <c r="A66" s="499" t="s">
        <v>490</v>
      </c>
      <c r="B66" s="1339">
        <v>1290.2791279431221</v>
      </c>
      <c r="C66" s="579">
        <v>1273.8026726197918</v>
      </c>
      <c r="D66" s="579">
        <v>1194.7241933297983</v>
      </c>
      <c r="E66" s="579">
        <v>1185.1440632085628</v>
      </c>
      <c r="F66" s="579">
        <v>1158.0699675086146</v>
      </c>
      <c r="G66" s="579">
        <v>1141.0045906104058</v>
      </c>
      <c r="H66" s="579">
        <v>1117.8377527581961</v>
      </c>
      <c r="I66" s="579">
        <v>1112.1669835575726</v>
      </c>
      <c r="J66" s="579">
        <v>1092.2761899834074</v>
      </c>
    </row>
    <row r="67" spans="1:10" s="52" customFormat="1" ht="13.5" customHeight="1">
      <c r="A67" s="500" t="s">
        <v>481</v>
      </c>
      <c r="B67" s="1340"/>
      <c r="C67" s="580"/>
      <c r="D67" s="580"/>
      <c r="E67" s="580"/>
      <c r="F67" s="580"/>
      <c r="G67" s="580"/>
      <c r="H67" s="580"/>
      <c r="I67" s="580"/>
      <c r="J67" s="580"/>
    </row>
    <row r="68" spans="1:10" s="52" customFormat="1" ht="12" customHeight="1">
      <c r="A68" s="497" t="s">
        <v>605</v>
      </c>
      <c r="B68" s="1338">
        <v>164.98120174199002</v>
      </c>
      <c r="C68" s="578">
        <v>164.51872960674001</v>
      </c>
      <c r="D68" s="578">
        <v>169.81907529290004</v>
      </c>
      <c r="E68" s="578">
        <v>168.16553490195002</v>
      </c>
      <c r="F68" s="578">
        <v>163.53516007675003</v>
      </c>
      <c r="G68" s="578">
        <v>165.22332107435997</v>
      </c>
      <c r="H68" s="578">
        <v>169.48356414192014</v>
      </c>
      <c r="I68" s="578">
        <v>172.43637019890002</v>
      </c>
      <c r="J68" s="578">
        <v>173.57223634115999</v>
      </c>
    </row>
    <row r="69" spans="1:10" s="52" customFormat="1" ht="12" customHeight="1">
      <c r="A69" s="497" t="s">
        <v>556</v>
      </c>
      <c r="B69" s="1338">
        <v>90.841425648919923</v>
      </c>
      <c r="C69" s="578">
        <v>98.009231277880005</v>
      </c>
      <c r="D69" s="578">
        <v>91.655550510900014</v>
      </c>
      <c r="E69" s="578">
        <v>94.985748769590131</v>
      </c>
      <c r="F69" s="578">
        <v>97.698277848439972</v>
      </c>
      <c r="G69" s="578">
        <v>99.740791078069932</v>
      </c>
      <c r="H69" s="578">
        <v>103.78571131135985</v>
      </c>
      <c r="I69" s="578">
        <v>102.21596142712987</v>
      </c>
      <c r="J69" s="578">
        <v>101.16038243258005</v>
      </c>
    </row>
    <row r="70" spans="1:10" s="52" customFormat="1" ht="12" customHeight="1">
      <c r="A70" s="497" t="s">
        <v>1259</v>
      </c>
      <c r="B70" s="1338">
        <v>305.09401185639911</v>
      </c>
      <c r="C70" s="578">
        <v>279.26772425697521</v>
      </c>
      <c r="D70" s="578">
        <v>286.92393385513918</v>
      </c>
      <c r="E70" s="578">
        <v>263.45406499386047</v>
      </c>
      <c r="F70" s="578">
        <v>245.01449334527655</v>
      </c>
      <c r="G70" s="578">
        <v>256.14266268273883</v>
      </c>
      <c r="H70" s="578">
        <v>245.71820197458624</v>
      </c>
      <c r="I70" s="578">
        <v>245.27351824926237</v>
      </c>
      <c r="J70" s="578">
        <v>240.49876214433297</v>
      </c>
    </row>
    <row r="71" spans="1:10" s="52" customFormat="1" ht="12" customHeight="1">
      <c r="A71" s="499" t="s">
        <v>490</v>
      </c>
      <c r="B71" s="1339">
        <v>560.91663924730904</v>
      </c>
      <c r="C71" s="579">
        <v>541.79568514159519</v>
      </c>
      <c r="D71" s="579">
        <v>548.39855965893923</v>
      </c>
      <c r="E71" s="579">
        <v>526.6053486654007</v>
      </c>
      <c r="F71" s="579">
        <v>506.24793127046655</v>
      </c>
      <c r="G71" s="579">
        <v>521.10677483516872</v>
      </c>
      <c r="H71" s="579">
        <v>518.98747742786622</v>
      </c>
      <c r="I71" s="579">
        <v>519.92584987529222</v>
      </c>
      <c r="J71" s="579">
        <v>515.231380918073</v>
      </c>
    </row>
    <row r="72" spans="1:10" s="52" customFormat="1" ht="13.5" customHeight="1">
      <c r="A72" s="500" t="s">
        <v>510</v>
      </c>
      <c r="B72" s="1340"/>
      <c r="C72" s="580"/>
      <c r="D72" s="580"/>
      <c r="E72" s="580"/>
      <c r="F72" s="580"/>
      <c r="G72" s="580"/>
      <c r="H72" s="580"/>
      <c r="I72" s="580"/>
      <c r="J72" s="580"/>
    </row>
    <row r="73" spans="1:10" s="52" customFormat="1" ht="12" customHeight="1">
      <c r="A73" s="497" t="s">
        <v>605</v>
      </c>
      <c r="B73" s="1338">
        <v>20.768645343949991</v>
      </c>
      <c r="C73" s="578">
        <v>21.86452016046</v>
      </c>
      <c r="D73" s="578">
        <v>23.0302899729</v>
      </c>
      <c r="E73" s="578">
        <v>23.539529920269999</v>
      </c>
      <c r="F73" s="578">
        <v>22.385485203599995</v>
      </c>
      <c r="G73" s="578">
        <v>22.619102256780003</v>
      </c>
      <c r="H73" s="578">
        <v>22.798636121315951</v>
      </c>
      <c r="I73" s="578">
        <v>22.42389395771</v>
      </c>
      <c r="J73" s="578">
        <v>21.549434306970003</v>
      </c>
    </row>
    <row r="74" spans="1:10" s="52" customFormat="1" ht="12" customHeight="1">
      <c r="A74" s="497" t="s">
        <v>556</v>
      </c>
      <c r="B74" s="1338">
        <v>21.752741505979994</v>
      </c>
      <c r="C74" s="578">
        <v>24.231598709019988</v>
      </c>
      <c r="D74" s="578">
        <v>24.342404578399961</v>
      </c>
      <c r="E74" s="578">
        <v>22.042731639330025</v>
      </c>
      <c r="F74" s="578">
        <v>21.169870126249979</v>
      </c>
      <c r="G74" s="578">
        <v>22.583835609650009</v>
      </c>
      <c r="H74" s="578">
        <v>23.207796184510006</v>
      </c>
      <c r="I74" s="578">
        <v>19.897586038850012</v>
      </c>
      <c r="J74" s="578">
        <v>21.186636612620003</v>
      </c>
    </row>
    <row r="75" spans="1:10" s="52" customFormat="1" ht="12" customHeight="1">
      <c r="A75" s="497" t="s">
        <v>1259</v>
      </c>
      <c r="B75" s="1338">
        <v>30.228482009862184</v>
      </c>
      <c r="C75" s="578">
        <v>27.273025705655641</v>
      </c>
      <c r="D75" s="578">
        <v>25.015881892723318</v>
      </c>
      <c r="E75" s="578">
        <v>27.671294503605008</v>
      </c>
      <c r="F75" s="578">
        <v>28.221740822498965</v>
      </c>
      <c r="G75" s="578">
        <v>29.417594194164948</v>
      </c>
      <c r="H75" s="578">
        <v>35.863826896764735</v>
      </c>
      <c r="I75" s="578">
        <v>37.952713200460167</v>
      </c>
      <c r="J75" s="578">
        <v>40.218599223725938</v>
      </c>
    </row>
    <row r="76" spans="1:10" s="52" customFormat="1" ht="12" customHeight="1">
      <c r="A76" s="499" t="s">
        <v>490</v>
      </c>
      <c r="B76" s="1339">
        <v>72.749868859792173</v>
      </c>
      <c r="C76" s="579">
        <v>73.369144575135635</v>
      </c>
      <c r="D76" s="579">
        <v>72.388576444023272</v>
      </c>
      <c r="E76" s="579">
        <v>73.253556063205039</v>
      </c>
      <c r="F76" s="579">
        <v>71.777096152348946</v>
      </c>
      <c r="G76" s="579">
        <v>74.620532060594968</v>
      </c>
      <c r="H76" s="579">
        <v>81.870259202590688</v>
      </c>
      <c r="I76" s="579">
        <v>80.274193197020182</v>
      </c>
      <c r="J76" s="579">
        <v>82.954670143315951</v>
      </c>
    </row>
    <row r="77" spans="1:10" s="52" customFormat="1" ht="13.5" customHeight="1">
      <c r="A77" s="500" t="s">
        <v>668</v>
      </c>
      <c r="B77" s="1340"/>
      <c r="C77" s="580"/>
      <c r="D77" s="580"/>
      <c r="E77" s="580"/>
      <c r="F77" s="580"/>
      <c r="G77" s="580"/>
      <c r="H77" s="580"/>
      <c r="I77" s="580"/>
      <c r="J77" s="580"/>
    </row>
    <row r="78" spans="1:10" s="52" customFormat="1" ht="12" customHeight="1">
      <c r="A78" s="497" t="s">
        <v>605</v>
      </c>
      <c r="B78" s="1338">
        <v>3.3525331256000004</v>
      </c>
      <c r="C78" s="578">
        <v>3.4733801362500003</v>
      </c>
      <c r="D78" s="578">
        <v>3.4728764491700002</v>
      </c>
      <c r="E78" s="578">
        <v>3.0929012543199996</v>
      </c>
      <c r="F78" s="578">
        <v>3.4298805425900016</v>
      </c>
      <c r="G78" s="578">
        <v>3.4633917577299997</v>
      </c>
      <c r="H78" s="578">
        <v>3.5061689884999998</v>
      </c>
      <c r="I78" s="578">
        <v>3.5100726762599992</v>
      </c>
      <c r="J78" s="578">
        <v>3.3423573918999994</v>
      </c>
    </row>
    <row r="79" spans="1:10" s="52" customFormat="1" ht="12" customHeight="1">
      <c r="A79" s="497" t="s">
        <v>556</v>
      </c>
      <c r="B79" s="1338">
        <v>3.365479292289999</v>
      </c>
      <c r="C79" s="578">
        <v>3.9179119893099981</v>
      </c>
      <c r="D79" s="578">
        <v>4.2262199192899992</v>
      </c>
      <c r="E79" s="578">
        <v>3.9285756692899976</v>
      </c>
      <c r="F79" s="578">
        <v>3.6347750170000013</v>
      </c>
      <c r="G79" s="578">
        <v>3.7660016518199999</v>
      </c>
      <c r="H79" s="578">
        <v>4.1747505144899977</v>
      </c>
      <c r="I79" s="578">
        <v>4.2967379907600005</v>
      </c>
      <c r="J79" s="578">
        <v>4.2552752092900006</v>
      </c>
    </row>
    <row r="80" spans="1:10" s="52" customFormat="1" ht="12" customHeight="1">
      <c r="A80" s="497" t="s">
        <v>1259</v>
      </c>
      <c r="B80" s="1338">
        <v>11.499657302760934</v>
      </c>
      <c r="C80" s="578">
        <v>13.223098427647114</v>
      </c>
      <c r="D80" s="578">
        <v>10.627865874533748</v>
      </c>
      <c r="E80" s="578">
        <v>12.005829369010948</v>
      </c>
      <c r="F80" s="578">
        <v>12.464398761739726</v>
      </c>
      <c r="G80" s="578">
        <v>17.008042587197714</v>
      </c>
      <c r="H80" s="578">
        <v>19.682113482933161</v>
      </c>
      <c r="I80" s="578">
        <v>20.726595154523441</v>
      </c>
      <c r="J80" s="578">
        <v>17.508073038749863</v>
      </c>
    </row>
    <row r="81" spans="1:12" s="52" customFormat="1" ht="12" customHeight="1">
      <c r="A81" s="499" t="s">
        <v>490</v>
      </c>
      <c r="B81" s="1339">
        <v>18.217669720650932</v>
      </c>
      <c r="C81" s="579">
        <v>20.614390553207112</v>
      </c>
      <c r="D81" s="579">
        <v>18.326962242993748</v>
      </c>
      <c r="E81" s="579">
        <v>19.027306292620946</v>
      </c>
      <c r="F81" s="579">
        <v>19.529054321329731</v>
      </c>
      <c r="G81" s="579">
        <v>24.237435996747713</v>
      </c>
      <c r="H81" s="579">
        <v>27.363032985923159</v>
      </c>
      <c r="I81" s="579">
        <v>28.53340582154344</v>
      </c>
      <c r="J81" s="579">
        <v>25.105705639939863</v>
      </c>
    </row>
    <row r="82" spans="1:12" s="1897" customFormat="1" ht="12" customHeight="1">
      <c r="A82" s="433" t="s">
        <v>1310</v>
      </c>
      <c r="B82" s="2028">
        <v>835.54088967031021</v>
      </c>
      <c r="C82" s="2029">
        <v>826.19958230409975</v>
      </c>
      <c r="D82" s="2029">
        <v>819.3181280422599</v>
      </c>
      <c r="E82" s="2029">
        <v>807.55657888542987</v>
      </c>
      <c r="F82" s="2029">
        <v>792.94458100123995</v>
      </c>
      <c r="G82" s="2029">
        <v>781.23351900719001</v>
      </c>
      <c r="H82" s="2029">
        <v>782.7511714501469</v>
      </c>
      <c r="I82" s="2029">
        <v>779.25642249026009</v>
      </c>
      <c r="J82" s="2029">
        <v>774.40645054474987</v>
      </c>
      <c r="K82" s="2066"/>
    </row>
    <row r="83" spans="1:12" s="1897" customFormat="1" ht="12" customHeight="1">
      <c r="A83" s="433" t="s">
        <v>1311</v>
      </c>
      <c r="B83" s="1338">
        <v>254.9726779728399</v>
      </c>
      <c r="C83" s="578">
        <v>274.41247862541013</v>
      </c>
      <c r="D83" s="578">
        <v>270.65163573750988</v>
      </c>
      <c r="E83" s="578">
        <v>269.24341585071033</v>
      </c>
      <c r="F83" s="578">
        <v>267.07713040962011</v>
      </c>
      <c r="G83" s="578">
        <v>266.7612061439599</v>
      </c>
      <c r="H83" s="578">
        <v>271.25281355014988</v>
      </c>
      <c r="I83" s="578">
        <v>273.69450021084981</v>
      </c>
      <c r="J83" s="578">
        <v>271.74863857955006</v>
      </c>
      <c r="K83" s="487"/>
    </row>
    <row r="84" spans="1:12" s="1897" customFormat="1" ht="12" customHeight="1">
      <c r="A84" s="433" t="s">
        <v>1312</v>
      </c>
      <c r="B84" s="2030">
        <v>851.64973812772405</v>
      </c>
      <c r="C84" s="2031">
        <v>808.96983196021972</v>
      </c>
      <c r="D84" s="2031">
        <v>743.8685278959847</v>
      </c>
      <c r="E84" s="2031">
        <v>727.23027949364928</v>
      </c>
      <c r="F84" s="2031">
        <v>695.60233784189973</v>
      </c>
      <c r="G84" s="2031">
        <v>712.9746083517673</v>
      </c>
      <c r="H84" s="2031">
        <v>692.05453737427933</v>
      </c>
      <c r="I84" s="2031">
        <v>687.94950975031873</v>
      </c>
      <c r="J84" s="2031">
        <v>669.41285756043646</v>
      </c>
      <c r="K84" s="487"/>
    </row>
    <row r="85" spans="1:12" s="93" customFormat="1" ht="12" customHeight="1">
      <c r="A85" s="498" t="s">
        <v>1313</v>
      </c>
      <c r="B85" s="1341">
        <v>1942.1633057708741</v>
      </c>
      <c r="C85" s="581">
        <v>1909.5818928897297</v>
      </c>
      <c r="D85" s="581">
        <v>1833.8382916757546</v>
      </c>
      <c r="E85" s="581">
        <v>1804.0302742297895</v>
      </c>
      <c r="F85" s="581">
        <v>1755.62404925276</v>
      </c>
      <c r="G85" s="581">
        <v>1760.9693335029169</v>
      </c>
      <c r="H85" s="581">
        <v>1746.0585223745759</v>
      </c>
      <c r="I85" s="581">
        <v>1740.9004324514287</v>
      </c>
      <c r="J85" s="581">
        <v>1715.5679466847364</v>
      </c>
      <c r="L85" s="1549"/>
    </row>
    <row r="86" spans="1:12" s="52" customFormat="1" ht="13.5" customHeight="1">
      <c r="A86" s="348"/>
      <c r="B86" s="434"/>
      <c r="C86" s="434"/>
      <c r="D86" s="434"/>
      <c r="E86" s="434"/>
      <c r="F86" s="434"/>
      <c r="G86" s="434"/>
      <c r="H86" s="434"/>
      <c r="I86" s="434"/>
      <c r="J86" s="434"/>
    </row>
    <row r="87" spans="1:12" s="52" customFormat="1" ht="11.25" customHeight="1">
      <c r="A87" s="366"/>
      <c r="B87" s="1303" t="s">
        <v>5</v>
      </c>
      <c r="C87" s="157" t="s">
        <v>3</v>
      </c>
      <c r="D87" s="157" t="s">
        <v>6</v>
      </c>
      <c r="E87" s="156" t="s">
        <v>2</v>
      </c>
      <c r="F87" s="156" t="s">
        <v>5</v>
      </c>
      <c r="G87" s="156" t="s">
        <v>3</v>
      </c>
      <c r="H87" s="157" t="s">
        <v>6</v>
      </c>
      <c r="I87" s="156" t="s">
        <v>2</v>
      </c>
      <c r="J87" s="156" t="s">
        <v>5</v>
      </c>
    </row>
    <row r="88" spans="1:12" s="52" customFormat="1" ht="12" customHeight="1">
      <c r="A88" s="68" t="s">
        <v>11</v>
      </c>
      <c r="B88" s="2269" t="s">
        <v>1547</v>
      </c>
      <c r="C88" s="368" t="s">
        <v>1157</v>
      </c>
      <c r="D88" s="367" t="s">
        <v>1157</v>
      </c>
      <c r="E88" s="367" t="s">
        <v>1157</v>
      </c>
      <c r="F88" s="368" t="s">
        <v>1157</v>
      </c>
      <c r="G88" s="368" t="s">
        <v>217</v>
      </c>
      <c r="H88" s="367" t="s">
        <v>217</v>
      </c>
      <c r="I88" s="367" t="s">
        <v>217</v>
      </c>
      <c r="J88" s="367" t="s">
        <v>217</v>
      </c>
    </row>
    <row r="89" spans="1:12" s="52" customFormat="1" ht="12" customHeight="1">
      <c r="A89" s="168" t="s">
        <v>482</v>
      </c>
      <c r="B89" s="1282"/>
      <c r="C89" s="346"/>
      <c r="D89" s="346"/>
      <c r="E89" s="346"/>
      <c r="F89" s="346"/>
      <c r="G89" s="346"/>
      <c r="H89" s="346"/>
      <c r="I89" s="347"/>
      <c r="J89" s="346"/>
    </row>
    <row r="90" spans="1:12" s="52" customFormat="1" ht="11.1" customHeight="1">
      <c r="A90" s="497" t="s">
        <v>480</v>
      </c>
      <c r="B90" s="1338">
        <v>304.79033299118174</v>
      </c>
      <c r="C90" s="578">
        <v>301.44498084520239</v>
      </c>
      <c r="D90" s="578">
        <v>258.75177388469842</v>
      </c>
      <c r="E90" s="578">
        <v>240.42135397054278</v>
      </c>
      <c r="F90" s="578">
        <v>233.06684015706472</v>
      </c>
      <c r="G90" s="578">
        <v>231.69142594867591</v>
      </c>
      <c r="H90" s="578">
        <v>212.45832413244477</v>
      </c>
      <c r="I90" s="578">
        <v>207.26408604043263</v>
      </c>
      <c r="J90" s="578">
        <v>192.18648335363767</v>
      </c>
    </row>
    <row r="91" spans="1:12" s="52" customFormat="1" ht="11.1" customHeight="1">
      <c r="A91" s="497" t="s">
        <v>481</v>
      </c>
      <c r="B91" s="1338">
        <v>183.62804577895898</v>
      </c>
      <c r="C91" s="578">
        <v>166.24535596522523</v>
      </c>
      <c r="D91" s="578">
        <v>161.00568083156915</v>
      </c>
      <c r="E91" s="578">
        <v>147.52078549092042</v>
      </c>
      <c r="F91" s="578">
        <v>138.62909306243537</v>
      </c>
      <c r="G91" s="578">
        <v>146.20437030362632</v>
      </c>
      <c r="H91" s="578">
        <v>143.62466704706054</v>
      </c>
      <c r="I91" s="578">
        <v>141.55723313908246</v>
      </c>
      <c r="J91" s="578">
        <v>148.53302783116303</v>
      </c>
    </row>
    <row r="92" spans="1:12" s="52" customFormat="1" ht="11.1" customHeight="1">
      <c r="A92" s="497" t="s">
        <v>510</v>
      </c>
      <c r="B92" s="1338">
        <v>18.562617342882184</v>
      </c>
      <c r="C92" s="578">
        <v>17.713369390395641</v>
      </c>
      <c r="D92" s="578">
        <v>16.68174580919333</v>
      </c>
      <c r="E92" s="578">
        <v>18.785357890808882</v>
      </c>
      <c r="F92" s="578">
        <v>18.02541164525018</v>
      </c>
      <c r="G92" s="578">
        <v>20.772607149394947</v>
      </c>
      <c r="H92" s="578">
        <v>25.922680551414754</v>
      </c>
      <c r="I92" s="578">
        <v>28.237063785800192</v>
      </c>
      <c r="J92" s="578">
        <v>30.790064009435945</v>
      </c>
    </row>
    <row r="93" spans="1:12" s="52" customFormat="1" ht="11.1" customHeight="1">
      <c r="A93" s="497" t="s">
        <v>668</v>
      </c>
      <c r="B93" s="1338">
        <v>8.8562351761109372</v>
      </c>
      <c r="C93" s="578">
        <v>11.023803702617119</v>
      </c>
      <c r="D93" s="578">
        <v>8.9789235989737453</v>
      </c>
      <c r="E93" s="578">
        <v>10.382771664660947</v>
      </c>
      <c r="F93" s="578">
        <v>10.79398171768973</v>
      </c>
      <c r="G93" s="578">
        <v>14.102075283907711</v>
      </c>
      <c r="H93" s="578">
        <v>16.358513601943166</v>
      </c>
      <c r="I93" s="578">
        <v>17.971941260743446</v>
      </c>
      <c r="J93" s="578">
        <v>14.418381951329867</v>
      </c>
    </row>
    <row r="94" spans="1:12" s="52" customFormat="1" ht="11.1" customHeight="1">
      <c r="A94" s="499" t="s">
        <v>483</v>
      </c>
      <c r="B94" s="1339">
        <v>515.8372312891338</v>
      </c>
      <c r="C94" s="579">
        <v>496.42750990344041</v>
      </c>
      <c r="D94" s="579">
        <v>445.41812412443466</v>
      </c>
      <c r="E94" s="579">
        <v>417.11026901693299</v>
      </c>
      <c r="F94" s="579">
        <v>400.51532658244003</v>
      </c>
      <c r="G94" s="579">
        <v>412.77047868560493</v>
      </c>
      <c r="H94" s="579">
        <v>398.36418533286326</v>
      </c>
      <c r="I94" s="579">
        <v>395.03032422605872</v>
      </c>
      <c r="J94" s="579">
        <v>385.9279571455665</v>
      </c>
    </row>
    <row r="95" spans="1:12" s="52" customFormat="1" ht="12" customHeight="1">
      <c r="A95" s="168" t="s">
        <v>484</v>
      </c>
      <c r="B95" s="1342"/>
      <c r="C95" s="582"/>
      <c r="D95" s="582"/>
      <c r="E95" s="582"/>
      <c r="F95" s="582"/>
      <c r="G95" s="582"/>
      <c r="H95" s="582"/>
      <c r="I95" s="583"/>
      <c r="J95" s="582"/>
    </row>
    <row r="96" spans="1:12" s="52" customFormat="1" ht="11.1" customHeight="1">
      <c r="A96" s="497" t="s">
        <v>480</v>
      </c>
      <c r="B96" s="1338">
        <v>139.14571932932057</v>
      </c>
      <c r="C96" s="578">
        <v>135.56782764004333</v>
      </c>
      <c r="D96" s="578">
        <v>124.31072402920404</v>
      </c>
      <c r="E96" s="578">
        <v>124.40384833108826</v>
      </c>
      <c r="F96" s="578">
        <v>119.00439482609778</v>
      </c>
      <c r="G96" s="578">
        <v>106.835755077608</v>
      </c>
      <c r="H96" s="578">
        <v>104.25593955387868</v>
      </c>
      <c r="I96" s="578">
        <v>103.53798620122288</v>
      </c>
      <c r="J96" s="578">
        <v>107.19437443170028</v>
      </c>
    </row>
    <row r="97" spans="1:15" s="52" customFormat="1" ht="11.1" customHeight="1">
      <c r="A97" s="497" t="s">
        <v>481</v>
      </c>
      <c r="B97" s="1338">
        <v>56.669488593687952</v>
      </c>
      <c r="C97" s="578">
        <v>58.697550242450681</v>
      </c>
      <c r="D97" s="578">
        <v>69.566791736449915</v>
      </c>
      <c r="E97" s="578">
        <v>68.730270841144531</v>
      </c>
      <c r="F97" s="578">
        <v>73.243318852534372</v>
      </c>
      <c r="G97" s="578">
        <v>77.098176871595058</v>
      </c>
      <c r="H97" s="578">
        <v>76.102974734985693</v>
      </c>
      <c r="I97" s="578">
        <v>76.106757088933207</v>
      </c>
      <c r="J97" s="578">
        <v>68.352821436940019</v>
      </c>
    </row>
    <row r="98" spans="1:15" s="52" customFormat="1" ht="11.1" customHeight="1">
      <c r="A98" s="497" t="s">
        <v>510</v>
      </c>
      <c r="B98" s="1338">
        <v>9.8021339392807061</v>
      </c>
      <c r="C98" s="578">
        <v>9.6971461717509353</v>
      </c>
      <c r="D98" s="578">
        <v>11.301071060525276</v>
      </c>
      <c r="E98" s="578">
        <v>10.177778277147588</v>
      </c>
      <c r="F98" s="578">
        <v>8.9289994892892306</v>
      </c>
      <c r="G98" s="578">
        <v>7.3617618675936356</v>
      </c>
      <c r="H98" s="578">
        <v>9.2306049547001443</v>
      </c>
      <c r="I98" s="578">
        <v>7.5881889989323641</v>
      </c>
      <c r="J98" s="578">
        <v>7.8503907704305451</v>
      </c>
    </row>
    <row r="99" spans="1:15" s="52" customFormat="1" ht="11.1" customHeight="1">
      <c r="A99" s="497" t="s">
        <v>668</v>
      </c>
      <c r="B99" s="1338">
        <v>2.9851658802283687</v>
      </c>
      <c r="C99" s="578">
        <v>3.2819055872875751</v>
      </c>
      <c r="D99" s="578">
        <v>3.3120181053644293</v>
      </c>
      <c r="E99" s="578">
        <v>3.4213062167491168</v>
      </c>
      <c r="F99" s="578">
        <v>3.4547009632039032</v>
      </c>
      <c r="G99" s="578">
        <v>3.7963024306405755</v>
      </c>
      <c r="H99" s="578">
        <v>4.0449324653361973</v>
      </c>
      <c r="I99" s="578">
        <v>4.3843326734249981</v>
      </c>
      <c r="J99" s="578">
        <v>4.6111035910810108</v>
      </c>
    </row>
    <row r="100" spans="1:15" s="52" customFormat="1" ht="11.1" customHeight="1">
      <c r="A100" s="499" t="s">
        <v>485</v>
      </c>
      <c r="B100" s="1339">
        <v>208.60250774251762</v>
      </c>
      <c r="C100" s="579">
        <v>207.24442964153255</v>
      </c>
      <c r="D100" s="579">
        <v>208.49060493154366</v>
      </c>
      <c r="E100" s="579">
        <v>206.73320366612947</v>
      </c>
      <c r="F100" s="579">
        <v>204.63141413112527</v>
      </c>
      <c r="G100" s="579">
        <v>195.09199624743724</v>
      </c>
      <c r="H100" s="579">
        <v>193.63445170890068</v>
      </c>
      <c r="I100" s="579">
        <v>191.61726496251347</v>
      </c>
      <c r="J100" s="579">
        <v>188.00869023015187</v>
      </c>
    </row>
    <row r="101" spans="1:15" ht="7.5" customHeight="1"/>
    <row r="102" spans="1:15" s="126" customFormat="1" ht="21" customHeight="1">
      <c r="A102" s="2432" t="s">
        <v>1188</v>
      </c>
      <c r="B102" s="2432"/>
      <c r="C102" s="2432"/>
      <c r="D102" s="2432"/>
      <c r="E102" s="2432"/>
      <c r="F102" s="2432"/>
      <c r="G102" s="2432"/>
      <c r="H102" s="2432"/>
      <c r="I102" s="2432"/>
      <c r="J102" s="2432"/>
      <c r="K102" s="276"/>
    </row>
    <row r="103" spans="1:15" ht="15" customHeight="1">
      <c r="A103" s="2431" t="s">
        <v>1400</v>
      </c>
      <c r="B103" s="2431"/>
      <c r="C103" s="2431"/>
      <c r="D103" s="2431"/>
      <c r="E103" s="2431"/>
      <c r="F103" s="2431"/>
      <c r="G103" s="2431"/>
      <c r="H103" s="2431"/>
      <c r="I103" s="2431"/>
      <c r="J103" s="2431"/>
    </row>
    <row r="104" spans="1:15" s="98" customFormat="1" ht="13.5" customHeight="1">
      <c r="A104" s="649"/>
      <c r="B104" s="650"/>
      <c r="C104" s="650"/>
      <c r="D104" s="650"/>
      <c r="E104" s="650"/>
      <c r="F104" s="650"/>
      <c r="G104" s="650"/>
      <c r="H104" s="650"/>
      <c r="I104" s="650"/>
      <c r="J104" s="650"/>
    </row>
    <row r="105" spans="1:15" s="502" customFormat="1" ht="18.75" customHeight="1">
      <c r="A105" s="2447" t="s">
        <v>1329</v>
      </c>
      <c r="B105" s="2447"/>
      <c r="C105" s="2447"/>
      <c r="D105" s="2447"/>
      <c r="E105" s="2447"/>
      <c r="F105" s="2447"/>
      <c r="G105" s="2447"/>
      <c r="H105" s="2447"/>
    </row>
    <row r="106" spans="1:15" s="609" customFormat="1" ht="12" customHeight="1"/>
    <row r="107" spans="1:15" s="300" customFormat="1" ht="12.75" customHeight="1">
      <c r="A107" s="2048"/>
      <c r="B107" s="2048"/>
      <c r="C107" s="2048"/>
      <c r="D107" s="2048"/>
      <c r="E107" s="2048"/>
      <c r="F107" s="2048"/>
      <c r="G107" s="2048"/>
      <c r="H107" s="2048"/>
      <c r="I107" s="2048"/>
      <c r="J107" s="2048"/>
      <c r="K107" s="2048"/>
      <c r="L107" s="2048"/>
      <c r="M107" s="2048"/>
      <c r="N107" s="2048"/>
      <c r="O107" s="2048"/>
    </row>
    <row r="108" spans="1:15" s="300" customFormat="1" ht="12.75" customHeight="1">
      <c r="A108" s="2048"/>
      <c r="B108" s="2048"/>
      <c r="C108" s="2048"/>
      <c r="D108" s="2048"/>
      <c r="E108" s="2048"/>
      <c r="F108" s="2048"/>
      <c r="G108" s="2048"/>
      <c r="H108" s="2048"/>
      <c r="I108" s="2048"/>
      <c r="J108" s="2048"/>
      <c r="K108" s="2048"/>
      <c r="L108" s="2048"/>
      <c r="M108" s="2048"/>
      <c r="N108" s="2048"/>
      <c r="O108" s="2048"/>
    </row>
    <row r="109" spans="1:15" s="300" customFormat="1" ht="12.75" customHeight="1">
      <c r="A109" s="2048"/>
      <c r="B109" s="2048"/>
      <c r="C109" s="2048"/>
      <c r="D109" s="2048"/>
      <c r="E109" s="2048"/>
      <c r="F109" s="2048"/>
      <c r="G109" s="2048"/>
      <c r="H109" s="2048"/>
      <c r="I109" s="2048"/>
      <c r="J109" s="2048"/>
      <c r="K109" s="2048"/>
      <c r="L109" s="2048"/>
      <c r="M109" s="2048"/>
      <c r="N109" s="2048"/>
      <c r="O109" s="2048"/>
    </row>
    <row r="110" spans="1:15" s="300" customFormat="1" ht="12.75" customHeight="1">
      <c r="A110" s="2048"/>
      <c r="B110" s="2048"/>
      <c r="C110" s="2048"/>
      <c r="D110" s="2048"/>
      <c r="E110" s="2048"/>
      <c r="F110" s="2048"/>
      <c r="G110" s="2048"/>
      <c r="H110" s="2048"/>
      <c r="I110" s="2048"/>
      <c r="J110" s="2048"/>
      <c r="K110" s="2048"/>
      <c r="L110" s="2048"/>
      <c r="M110" s="2048"/>
      <c r="N110" s="2048"/>
      <c r="O110" s="2048"/>
    </row>
    <row r="111" spans="1:15" s="300" customFormat="1" ht="12.75" customHeight="1">
      <c r="A111" s="2048"/>
      <c r="B111" s="2048"/>
      <c r="C111" s="2048"/>
      <c r="D111" s="2048"/>
      <c r="E111" s="2048"/>
      <c r="F111" s="2048"/>
      <c r="G111" s="2048"/>
      <c r="H111" s="2048"/>
      <c r="I111" s="2048"/>
      <c r="J111" s="2048"/>
      <c r="K111" s="2048"/>
      <c r="L111" s="2048"/>
      <c r="M111" s="2048"/>
      <c r="N111" s="2048"/>
      <c r="O111" s="2048"/>
    </row>
    <row r="112" spans="1:15" s="300" customFormat="1" ht="12.75" customHeight="1">
      <c r="A112" s="2048"/>
      <c r="B112" s="2048"/>
      <c r="C112" s="2048"/>
      <c r="D112" s="2048"/>
      <c r="E112" s="2048"/>
      <c r="F112" s="2048"/>
      <c r="G112" s="2048"/>
      <c r="H112" s="2048"/>
      <c r="I112" s="2048"/>
      <c r="J112" s="2048"/>
      <c r="K112" s="2048"/>
      <c r="L112" s="2048"/>
      <c r="M112" s="2048"/>
      <c r="N112" s="2048"/>
      <c r="O112" s="2048"/>
    </row>
    <row r="113" spans="1:15" s="300" customFormat="1" ht="12.75" customHeight="1">
      <c r="A113" s="2048"/>
      <c r="B113" s="2048"/>
      <c r="C113" s="2048"/>
      <c r="D113" s="2048"/>
      <c r="E113" s="2048"/>
      <c r="F113" s="2048"/>
      <c r="G113" s="2048"/>
      <c r="H113" s="2048"/>
      <c r="I113" s="2048"/>
      <c r="J113" s="2048"/>
      <c r="K113" s="2048"/>
      <c r="L113" s="2048"/>
      <c r="M113" s="2048"/>
      <c r="N113" s="2048"/>
      <c r="O113" s="2048"/>
    </row>
    <row r="114" spans="1:15" s="300" customFormat="1" ht="12.75" customHeight="1">
      <c r="A114" s="2048"/>
      <c r="B114" s="2048"/>
      <c r="C114" s="2048"/>
      <c r="D114" s="2048"/>
      <c r="E114" s="2048"/>
      <c r="F114" s="2048"/>
      <c r="G114" s="2048"/>
      <c r="H114" s="2048"/>
      <c r="I114" s="2048"/>
      <c r="J114" s="2048"/>
      <c r="K114" s="2048"/>
      <c r="L114" s="2048"/>
      <c r="M114" s="2048"/>
      <c r="N114" s="2048"/>
      <c r="O114" s="2048"/>
    </row>
    <row r="115" spans="1:15" s="300" customFormat="1" ht="12.75" customHeight="1">
      <c r="A115" s="2048"/>
      <c r="B115" s="2048"/>
      <c r="C115" s="2048"/>
      <c r="D115" s="2048"/>
      <c r="E115" s="2048"/>
      <c r="F115" s="2048"/>
      <c r="G115" s="2048"/>
      <c r="H115" s="2048"/>
      <c r="I115" s="2048"/>
      <c r="J115" s="2048"/>
      <c r="K115" s="2048"/>
      <c r="L115" s="2048"/>
      <c r="M115" s="2048"/>
      <c r="N115" s="2048"/>
      <c r="O115" s="2048"/>
    </row>
    <row r="116" spans="1:15" s="300" customFormat="1" ht="12.75" customHeight="1">
      <c r="A116" s="2048"/>
      <c r="B116" s="2048"/>
      <c r="C116" s="2048"/>
      <c r="D116" s="2048"/>
      <c r="E116" s="2048"/>
      <c r="F116" s="2048"/>
      <c r="G116" s="2048"/>
      <c r="H116" s="2048"/>
      <c r="I116" s="2048"/>
      <c r="J116" s="2048"/>
      <c r="K116" s="2048"/>
      <c r="L116" s="2048"/>
      <c r="M116" s="2048"/>
      <c r="N116" s="2048"/>
      <c r="O116" s="2048"/>
    </row>
    <row r="117" spans="1:15" s="300" customFormat="1" ht="12.75" customHeight="1">
      <c r="A117" s="2048"/>
      <c r="B117" s="2048"/>
      <c r="C117" s="2048"/>
      <c r="D117" s="2048"/>
      <c r="E117" s="2048"/>
      <c r="F117" s="2048"/>
      <c r="G117" s="2048"/>
      <c r="H117" s="2048"/>
      <c r="I117" s="2048"/>
      <c r="J117" s="2048"/>
      <c r="K117" s="2048"/>
      <c r="L117" s="2048"/>
      <c r="M117" s="2048"/>
      <c r="N117" s="2048"/>
      <c r="O117" s="2048"/>
    </row>
    <row r="118" spans="1:15" s="300" customFormat="1" ht="12.75" customHeight="1">
      <c r="A118" s="2048"/>
      <c r="B118" s="2048"/>
      <c r="C118" s="2048"/>
      <c r="D118" s="2048"/>
      <c r="E118" s="2048"/>
      <c r="F118" s="2048"/>
      <c r="G118" s="2048"/>
      <c r="H118" s="2048"/>
      <c r="I118" s="2048"/>
      <c r="J118" s="2048"/>
      <c r="K118" s="2048"/>
      <c r="L118" s="2048"/>
      <c r="M118" s="2048"/>
      <c r="N118" s="2048"/>
      <c r="O118" s="2048"/>
    </row>
    <row r="119" spans="1:15" s="300" customFormat="1" ht="12.75" customHeight="1">
      <c r="A119" s="2048"/>
      <c r="B119" s="2048"/>
      <c r="C119" s="2048"/>
      <c r="D119" s="2048"/>
      <c r="E119" s="2048"/>
      <c r="F119" s="2048"/>
      <c r="G119" s="2048"/>
      <c r="H119" s="2048"/>
      <c r="I119" s="2048"/>
      <c r="J119" s="2048"/>
      <c r="K119" s="2048"/>
      <c r="L119" s="2048"/>
      <c r="M119" s="2048"/>
      <c r="N119" s="2048"/>
      <c r="O119" s="2048"/>
    </row>
    <row r="120" spans="1:15" s="300" customFormat="1" ht="12.75" customHeight="1">
      <c r="A120" s="2048"/>
      <c r="B120" s="2048"/>
      <c r="C120" s="2048"/>
      <c r="D120" s="2048"/>
      <c r="E120" s="2048"/>
      <c r="F120" s="2048"/>
      <c r="G120" s="2048"/>
      <c r="H120" s="2048"/>
      <c r="I120" s="2048"/>
      <c r="J120" s="2048"/>
      <c r="K120" s="2048"/>
      <c r="L120" s="2048"/>
      <c r="M120" s="2048"/>
      <c r="N120" s="2048"/>
      <c r="O120" s="2048"/>
    </row>
    <row r="121" spans="1:15" s="300" customFormat="1" ht="12.75" customHeight="1">
      <c r="A121" s="2048"/>
      <c r="B121" s="2048"/>
      <c r="C121" s="2048"/>
      <c r="D121" s="2048"/>
      <c r="E121" s="2048"/>
      <c r="F121" s="2048"/>
      <c r="G121" s="2048"/>
      <c r="H121" s="2048"/>
      <c r="I121" s="2048"/>
      <c r="J121" s="2048"/>
      <c r="K121" s="2048"/>
      <c r="L121" s="2048"/>
      <c r="M121" s="2048"/>
      <c r="N121" s="2048"/>
      <c r="O121" s="2048"/>
    </row>
    <row r="122" spans="1:15" s="300" customFormat="1" ht="12.75" customHeight="1">
      <c r="A122" s="2048"/>
      <c r="B122" s="2048"/>
      <c r="C122" s="2048"/>
      <c r="D122" s="2048"/>
      <c r="E122" s="2048"/>
      <c r="F122" s="2048"/>
      <c r="G122" s="2048"/>
      <c r="H122" s="2048"/>
      <c r="I122" s="2048"/>
      <c r="J122" s="2048"/>
      <c r="K122" s="2048"/>
      <c r="L122" s="2048"/>
      <c r="M122" s="2048"/>
      <c r="N122" s="2048"/>
      <c r="O122" s="2048"/>
    </row>
    <row r="123" spans="1:15" s="300" customFormat="1" ht="12.75" customHeight="1">
      <c r="A123" s="2048"/>
      <c r="B123" s="2048"/>
      <c r="C123" s="2048"/>
      <c r="D123" s="2048"/>
      <c r="E123" s="2048"/>
      <c r="F123" s="2048"/>
      <c r="G123" s="2048"/>
      <c r="H123" s="2048"/>
      <c r="I123" s="2048"/>
      <c r="J123" s="2048"/>
      <c r="K123" s="2048"/>
      <c r="L123" s="2048"/>
      <c r="M123" s="2048"/>
      <c r="N123" s="2048"/>
      <c r="O123" s="2048"/>
    </row>
    <row r="124" spans="1:15" s="300" customFormat="1" ht="12.75" customHeight="1">
      <c r="A124" s="2048"/>
      <c r="B124" s="2048"/>
      <c r="C124" s="2048"/>
      <c r="D124" s="2048"/>
      <c r="E124" s="2048"/>
      <c r="F124" s="2048"/>
      <c r="G124" s="2048"/>
      <c r="H124" s="2048"/>
      <c r="I124" s="2048"/>
      <c r="J124" s="2048"/>
      <c r="K124" s="2048"/>
      <c r="L124" s="2048"/>
      <c r="M124" s="2048"/>
      <c r="N124" s="2048"/>
      <c r="O124" s="2048"/>
    </row>
    <row r="125" spans="1:15" s="300" customFormat="1" ht="12.75" customHeight="1">
      <c r="A125" s="2048"/>
      <c r="B125" s="2048"/>
      <c r="C125" s="2048"/>
      <c r="D125" s="2048"/>
      <c r="E125" s="2048"/>
      <c r="F125" s="2048"/>
      <c r="G125" s="2048"/>
      <c r="H125" s="2048"/>
      <c r="I125" s="2048"/>
      <c r="J125" s="2048"/>
      <c r="K125" s="2048"/>
      <c r="L125" s="2048"/>
      <c r="M125" s="2048"/>
      <c r="N125" s="2048"/>
      <c r="O125" s="2048"/>
    </row>
    <row r="126" spans="1:15" s="300" customFormat="1" ht="12.75" customHeight="1">
      <c r="A126" s="2048"/>
      <c r="B126" s="2048"/>
      <c r="C126" s="2048"/>
      <c r="D126" s="2048"/>
      <c r="E126" s="2048"/>
      <c r="F126" s="2048"/>
      <c r="G126" s="2048"/>
      <c r="H126" s="2048"/>
      <c r="I126" s="2048"/>
      <c r="J126" s="2048"/>
      <c r="K126" s="2048"/>
      <c r="L126" s="2048"/>
      <c r="M126" s="2048"/>
      <c r="N126" s="2048"/>
      <c r="O126" s="2048"/>
    </row>
    <row r="127" spans="1:15" s="300" customFormat="1" ht="12.75" customHeight="1">
      <c r="A127" s="2048"/>
      <c r="B127" s="2048"/>
      <c r="C127" s="2048"/>
      <c r="D127" s="2048"/>
      <c r="E127" s="2048"/>
      <c r="F127" s="2048"/>
      <c r="G127" s="2048"/>
      <c r="H127" s="2048"/>
      <c r="I127" s="2048"/>
      <c r="J127" s="2048"/>
      <c r="K127" s="2048"/>
      <c r="L127" s="2048"/>
      <c r="M127" s="2048"/>
      <c r="N127" s="2048"/>
      <c r="O127" s="2048"/>
    </row>
    <row r="128" spans="1:15" s="300" customFormat="1" ht="12.75" customHeight="1">
      <c r="A128" s="2048"/>
      <c r="B128" s="2048"/>
      <c r="C128" s="2048"/>
      <c r="D128" s="2048"/>
      <c r="E128" s="2048"/>
      <c r="F128" s="2048"/>
      <c r="G128" s="2048"/>
      <c r="H128" s="2048"/>
      <c r="I128" s="2048"/>
      <c r="J128" s="2048"/>
      <c r="K128" s="2048"/>
      <c r="L128" s="2048"/>
      <c r="M128" s="2048"/>
      <c r="N128" s="2048"/>
      <c r="O128" s="2048"/>
    </row>
    <row r="129" spans="1:15" s="502" customFormat="1" ht="18.75" customHeight="1">
      <c r="A129" s="2047"/>
      <c r="B129" s="2047"/>
      <c r="C129" s="2047"/>
      <c r="D129" s="2047"/>
      <c r="E129" s="2047"/>
      <c r="F129" s="2047"/>
      <c r="G129" s="2047"/>
      <c r="H129" s="2047"/>
    </row>
    <row r="130" spans="1:15" s="2051" customFormat="1" ht="18.75" customHeight="1">
      <c r="A130" s="2049" t="s">
        <v>1366</v>
      </c>
      <c r="B130" s="2049"/>
      <c r="C130" s="2049"/>
      <c r="D130" s="2050" t="s">
        <v>1367</v>
      </c>
      <c r="F130" s="2049"/>
      <c r="G130" s="2049"/>
      <c r="H130" s="2049"/>
    </row>
    <row r="131" spans="1:15" s="502" customFormat="1" ht="18.75" customHeight="1">
      <c r="A131" s="2047"/>
      <c r="B131" s="2047"/>
      <c r="C131" s="2047"/>
      <c r="D131" s="2047"/>
      <c r="E131" s="2047"/>
      <c r="F131" s="2047"/>
      <c r="G131" s="2047"/>
      <c r="H131" s="2047"/>
    </row>
    <row r="132" spans="1:15" s="502" customFormat="1" ht="18.75" customHeight="1">
      <c r="A132" s="2047"/>
      <c r="B132" s="2047"/>
      <c r="C132" s="2047"/>
      <c r="D132" s="2047"/>
      <c r="E132" s="2047"/>
      <c r="F132" s="2047"/>
      <c r="G132" s="2047"/>
      <c r="H132" s="2047"/>
    </row>
    <row r="133" spans="1:15" s="502" customFormat="1" ht="18.75" customHeight="1">
      <c r="A133" s="2047"/>
      <c r="B133" s="2047"/>
      <c r="C133" s="2047"/>
      <c r="D133" s="2047"/>
      <c r="E133" s="2047"/>
      <c r="F133" s="2047"/>
      <c r="G133" s="2047"/>
      <c r="H133" s="2047"/>
    </row>
    <row r="134" spans="1:15" s="502" customFormat="1" ht="18.75" customHeight="1">
      <c r="A134" s="2047"/>
      <c r="B134" s="2047"/>
      <c r="C134" s="2047"/>
      <c r="D134" s="2047"/>
      <c r="E134" s="2047"/>
      <c r="F134" s="2047"/>
      <c r="G134" s="2047"/>
      <c r="H134" s="2047"/>
    </row>
    <row r="135" spans="1:15" s="502" customFormat="1" ht="18.75" customHeight="1">
      <c r="A135" s="2047"/>
      <c r="B135" s="2047"/>
      <c r="C135" s="2047"/>
      <c r="D135" s="2047"/>
      <c r="E135" s="2047"/>
      <c r="F135" s="2047"/>
      <c r="G135" s="2047"/>
      <c r="H135" s="2047"/>
    </row>
    <row r="136" spans="1:15" s="502" customFormat="1" ht="18.75" customHeight="1">
      <c r="A136" s="2047"/>
      <c r="B136" s="2047"/>
      <c r="C136" s="2047"/>
      <c r="D136" s="2047"/>
      <c r="E136" s="2047"/>
      <c r="F136" s="2047"/>
      <c r="G136" s="2047"/>
      <c r="H136" s="2047"/>
    </row>
    <row r="137" spans="1:15" s="502" customFormat="1" ht="18.75" customHeight="1">
      <c r="A137" s="2047"/>
      <c r="B137" s="2047"/>
      <c r="C137" s="2047"/>
      <c r="D137" s="2047"/>
      <c r="E137" s="2047"/>
      <c r="F137" s="2047"/>
      <c r="G137" s="2047"/>
      <c r="H137" s="2047"/>
    </row>
    <row r="138" spans="1:15" s="502" customFormat="1" ht="18.75" customHeight="1">
      <c r="A138" s="2047"/>
      <c r="B138" s="2047"/>
      <c r="C138" s="2047"/>
      <c r="D138" s="2047"/>
      <c r="E138" s="2047"/>
      <c r="F138" s="2047"/>
      <c r="G138" s="2047"/>
      <c r="H138" s="2047"/>
    </row>
    <row r="139" spans="1:15" s="502" customFormat="1" ht="18.75" customHeight="1">
      <c r="A139" s="2047"/>
      <c r="B139" s="2047"/>
      <c r="C139" s="2047"/>
      <c r="D139" s="2047"/>
      <c r="E139" s="2047"/>
      <c r="F139" s="2047"/>
      <c r="G139" s="2047"/>
      <c r="H139" s="2047"/>
    </row>
    <row r="140" spans="1:15" s="502" customFormat="1" ht="18.75" customHeight="1">
      <c r="A140" s="2047"/>
      <c r="B140" s="2047"/>
      <c r="C140" s="2047"/>
      <c r="D140" s="2047"/>
      <c r="E140" s="2047"/>
      <c r="F140" s="2047"/>
      <c r="G140" s="2047"/>
      <c r="H140" s="2047"/>
    </row>
    <row r="141" spans="1:15" s="502" customFormat="1" ht="18.75" customHeight="1">
      <c r="A141" s="2047"/>
      <c r="B141" s="2047"/>
      <c r="C141" s="2047"/>
      <c r="D141" s="2047"/>
      <c r="E141" s="2047"/>
      <c r="F141" s="2047"/>
      <c r="G141" s="2047"/>
      <c r="H141" s="2047"/>
    </row>
    <row r="142" spans="1:15" s="502" customFormat="1" ht="18.75" customHeight="1">
      <c r="A142" s="2047"/>
      <c r="B142" s="2047"/>
      <c r="C142" s="2047"/>
      <c r="D142" s="2047"/>
      <c r="E142" s="2047"/>
      <c r="F142" s="2047"/>
      <c r="G142" s="2047"/>
      <c r="H142" s="2047"/>
    </row>
    <row r="143" spans="1:15" s="502" customFormat="1" ht="19.5" customHeight="1">
      <c r="A143" s="2047"/>
      <c r="B143" s="2047"/>
      <c r="C143" s="2047"/>
      <c r="D143" s="2047"/>
      <c r="E143" s="2047"/>
      <c r="F143" s="2047"/>
      <c r="G143" s="2047"/>
      <c r="H143" s="2047"/>
    </row>
    <row r="144" spans="1:15" s="300" customFormat="1" ht="12.75" customHeight="1">
      <c r="A144" s="2432" t="s">
        <v>1306</v>
      </c>
      <c r="B144" s="2432"/>
      <c r="C144" s="2432"/>
      <c r="D144" s="2432"/>
      <c r="E144" s="2432"/>
      <c r="F144" s="2432"/>
      <c r="G144" s="2432"/>
      <c r="H144" s="2432"/>
      <c r="I144" s="2432"/>
      <c r="J144" s="2432"/>
      <c r="K144" s="2432"/>
      <c r="L144" s="2432"/>
      <c r="M144" s="2432"/>
      <c r="N144" s="2432"/>
      <c r="O144" s="2432"/>
    </row>
    <row r="145" spans="1:15" s="300" customFormat="1" ht="12.75" customHeight="1">
      <c r="A145" s="2432" t="s">
        <v>1314</v>
      </c>
      <c r="B145" s="2432"/>
      <c r="C145" s="2432"/>
      <c r="D145" s="2432"/>
      <c r="E145" s="2432"/>
      <c r="F145" s="2432"/>
      <c r="G145" s="2432"/>
      <c r="H145" s="2432"/>
      <c r="I145" s="2432"/>
      <c r="J145" s="2432"/>
      <c r="K145" s="2048"/>
      <c r="L145" s="2048"/>
      <c r="M145" s="2048"/>
      <c r="N145" s="2048"/>
      <c r="O145" s="2048"/>
    </row>
    <row r="146" spans="1:15" s="502" customFormat="1" ht="9.9499999999999993" customHeight="1">
      <c r="A146" s="2047"/>
      <c r="B146" s="2047"/>
      <c r="C146" s="2047"/>
      <c r="D146" s="2047"/>
      <c r="E146" s="2047"/>
      <c r="F146" s="2047"/>
      <c r="G146" s="2047"/>
      <c r="H146" s="2047"/>
    </row>
    <row r="147" spans="1:15" s="98" customFormat="1" ht="13.5" customHeight="1">
      <c r="A147" s="649"/>
      <c r="B147" s="650"/>
      <c r="C147" s="650"/>
      <c r="D147" s="650"/>
      <c r="E147" s="650"/>
      <c r="F147" s="650"/>
      <c r="G147" s="650"/>
      <c r="H147" s="650"/>
      <c r="I147" s="650"/>
      <c r="J147" s="650"/>
    </row>
    <row r="148" spans="1:15" s="502" customFormat="1" ht="18.75" customHeight="1">
      <c r="A148" s="2447" t="s">
        <v>1332</v>
      </c>
      <c r="B148" s="2447"/>
      <c r="C148" s="2447"/>
      <c r="D148" s="2447"/>
      <c r="E148" s="2447"/>
      <c r="F148" s="2447"/>
      <c r="G148" s="2447"/>
      <c r="H148" s="2447"/>
    </row>
    <row r="149" spans="1:15" s="502" customFormat="1" ht="9.9499999999999993" customHeight="1">
      <c r="A149" s="2047"/>
      <c r="B149" s="2047"/>
      <c r="C149" s="2047"/>
      <c r="D149" s="2047"/>
      <c r="E149" s="2047"/>
      <c r="F149" s="2047"/>
      <c r="G149" s="2047"/>
      <c r="H149" s="2047"/>
    </row>
    <row r="150" spans="1:15" s="50" customFormat="1" ht="12.75" customHeight="1">
      <c r="A150" s="538" t="s">
        <v>605</v>
      </c>
    </row>
    <row r="151" spans="1:15" s="1897" customFormat="1" ht="11.25" customHeight="1">
      <c r="B151" s="1303" t="s">
        <v>5</v>
      </c>
      <c r="C151" s="576" t="s">
        <v>3</v>
      </c>
      <c r="D151" s="575" t="s">
        <v>6</v>
      </c>
      <c r="E151" s="575" t="s">
        <v>2</v>
      </c>
      <c r="F151" s="576" t="s">
        <v>5</v>
      </c>
      <c r="G151" s="575" t="s">
        <v>3</v>
      </c>
      <c r="H151" s="575" t="s">
        <v>6</v>
      </c>
      <c r="I151" s="575" t="s">
        <v>2</v>
      </c>
      <c r="J151" s="576" t="s">
        <v>5</v>
      </c>
    </row>
    <row r="152" spans="1:15" s="1897" customFormat="1" ht="11.25" customHeight="1">
      <c r="A152" s="68" t="s">
        <v>11</v>
      </c>
      <c r="B152" s="2269" t="s">
        <v>1547</v>
      </c>
      <c r="C152" s="577" t="s">
        <v>1157</v>
      </c>
      <c r="D152" s="577" t="s">
        <v>1157</v>
      </c>
      <c r="E152" s="577" t="s">
        <v>1157</v>
      </c>
      <c r="F152" s="577" t="s">
        <v>1157</v>
      </c>
      <c r="G152" s="577" t="s">
        <v>217</v>
      </c>
      <c r="H152" s="577" t="s">
        <v>217</v>
      </c>
      <c r="I152" s="577" t="s">
        <v>217</v>
      </c>
      <c r="J152" s="577" t="s">
        <v>217</v>
      </c>
    </row>
    <row r="153" spans="1:15" s="1897" customFormat="1" ht="12" customHeight="1">
      <c r="A153" s="423" t="s">
        <v>469</v>
      </c>
      <c r="B153" s="1290">
        <v>0</v>
      </c>
      <c r="C153" s="385">
        <v>0</v>
      </c>
      <c r="D153" s="466">
        <v>0</v>
      </c>
      <c r="E153" s="466">
        <v>0</v>
      </c>
      <c r="F153" s="466">
        <v>0</v>
      </c>
      <c r="G153" s="466">
        <v>0</v>
      </c>
      <c r="H153" s="466">
        <v>0</v>
      </c>
      <c r="I153" s="466">
        <v>0</v>
      </c>
      <c r="J153" s="466">
        <v>0</v>
      </c>
    </row>
    <row r="154" spans="1:15" s="1897" customFormat="1" ht="12" customHeight="1">
      <c r="A154" s="172" t="s">
        <v>568</v>
      </c>
      <c r="B154" s="1334">
        <v>0</v>
      </c>
      <c r="C154" s="1553">
        <v>0</v>
      </c>
      <c r="D154" s="586">
        <v>0</v>
      </c>
      <c r="E154" s="586">
        <v>0</v>
      </c>
      <c r="F154" s="586">
        <v>0</v>
      </c>
      <c r="G154" s="586">
        <v>0</v>
      </c>
      <c r="H154" s="586">
        <v>0</v>
      </c>
      <c r="I154" s="586">
        <v>0</v>
      </c>
      <c r="J154" s="586">
        <v>0</v>
      </c>
    </row>
    <row r="155" spans="1:15" s="1897" customFormat="1" ht="12" customHeight="1">
      <c r="A155" s="172" t="s">
        <v>476</v>
      </c>
      <c r="B155" s="1334">
        <v>0</v>
      </c>
      <c r="C155" s="1553">
        <v>0</v>
      </c>
      <c r="D155" s="586">
        <v>0</v>
      </c>
      <c r="E155" s="586">
        <v>0</v>
      </c>
      <c r="F155" s="586">
        <v>0</v>
      </c>
      <c r="G155" s="586">
        <v>0</v>
      </c>
      <c r="H155" s="586">
        <v>0</v>
      </c>
      <c r="I155" s="586">
        <v>0</v>
      </c>
      <c r="J155" s="586">
        <v>0</v>
      </c>
    </row>
    <row r="156" spans="1:15" s="1897" customFormat="1" ht="12" customHeight="1">
      <c r="A156" s="172" t="s">
        <v>569</v>
      </c>
      <c r="B156" s="1334">
        <v>0</v>
      </c>
      <c r="C156" s="1553">
        <v>0</v>
      </c>
      <c r="D156" s="586">
        <v>0</v>
      </c>
      <c r="E156" s="586">
        <v>0</v>
      </c>
      <c r="F156" s="586">
        <v>0</v>
      </c>
      <c r="G156" s="586">
        <v>0</v>
      </c>
      <c r="H156" s="586">
        <v>0</v>
      </c>
      <c r="I156" s="586">
        <v>0</v>
      </c>
      <c r="J156" s="586">
        <v>0</v>
      </c>
    </row>
    <row r="157" spans="1:15" s="91" customFormat="1" ht="12" customHeight="1">
      <c r="A157" s="172" t="s">
        <v>570</v>
      </c>
      <c r="B157" s="1334">
        <v>0</v>
      </c>
      <c r="C157" s="1553">
        <v>0</v>
      </c>
      <c r="D157" s="586">
        <v>0</v>
      </c>
      <c r="E157" s="586">
        <v>0</v>
      </c>
      <c r="F157" s="586">
        <v>0</v>
      </c>
      <c r="G157" s="586">
        <v>0</v>
      </c>
      <c r="H157" s="586">
        <v>0</v>
      </c>
      <c r="I157" s="586">
        <v>0</v>
      </c>
      <c r="J157" s="586">
        <v>0</v>
      </c>
    </row>
    <row r="158" spans="1:15" s="91" customFormat="1" ht="12" customHeight="1">
      <c r="A158" s="172" t="s">
        <v>571</v>
      </c>
      <c r="B158" s="1334">
        <v>0</v>
      </c>
      <c r="C158" s="1553">
        <v>0</v>
      </c>
      <c r="D158" s="586">
        <v>0</v>
      </c>
      <c r="E158" s="586">
        <v>0</v>
      </c>
      <c r="F158" s="586">
        <v>0</v>
      </c>
      <c r="G158" s="586">
        <v>0</v>
      </c>
      <c r="H158" s="586">
        <v>0</v>
      </c>
      <c r="I158" s="586">
        <v>0</v>
      </c>
      <c r="J158" s="586">
        <v>0</v>
      </c>
    </row>
    <row r="159" spans="1:15" s="91" customFormat="1" ht="12" customHeight="1">
      <c r="A159" s="172" t="s">
        <v>1237</v>
      </c>
      <c r="B159" s="1334">
        <v>0</v>
      </c>
      <c r="C159" s="1553">
        <v>0</v>
      </c>
      <c r="D159" s="586">
        <v>0</v>
      </c>
      <c r="E159" s="586">
        <v>0</v>
      </c>
      <c r="F159" s="586">
        <v>0</v>
      </c>
      <c r="G159" s="586">
        <v>0</v>
      </c>
      <c r="H159" s="586">
        <v>0</v>
      </c>
      <c r="I159" s="586">
        <v>0</v>
      </c>
      <c r="J159" s="586">
        <v>0</v>
      </c>
    </row>
    <row r="160" spans="1:15" s="91" customFormat="1" ht="12" customHeight="1">
      <c r="A160" s="172" t="s">
        <v>81</v>
      </c>
      <c r="B160" s="1334">
        <v>0</v>
      </c>
      <c r="C160" s="1553">
        <v>0</v>
      </c>
      <c r="D160" s="586">
        <v>0</v>
      </c>
      <c r="E160" s="586">
        <v>0</v>
      </c>
      <c r="F160" s="586">
        <v>0</v>
      </c>
      <c r="G160" s="586">
        <v>0</v>
      </c>
      <c r="H160" s="586">
        <v>0</v>
      </c>
      <c r="I160" s="586">
        <v>0</v>
      </c>
      <c r="J160" s="586">
        <v>0</v>
      </c>
    </row>
    <row r="161" spans="1:10" s="91" customFormat="1" ht="12" customHeight="1">
      <c r="A161" s="172" t="s">
        <v>80</v>
      </c>
      <c r="B161" s="1334">
        <v>0</v>
      </c>
      <c r="C161" s="1553">
        <v>0</v>
      </c>
      <c r="D161" s="586">
        <v>0</v>
      </c>
      <c r="E161" s="586">
        <v>0</v>
      </c>
      <c r="F161" s="586">
        <v>0</v>
      </c>
      <c r="G161" s="586">
        <v>0</v>
      </c>
      <c r="H161" s="586">
        <v>0</v>
      </c>
      <c r="I161" s="586">
        <v>0</v>
      </c>
      <c r="J161" s="586">
        <v>0</v>
      </c>
    </row>
    <row r="162" spans="1:10" s="91" customFormat="1" ht="12" customHeight="1">
      <c r="A162" s="172" t="s">
        <v>572</v>
      </c>
      <c r="B162" s="1334">
        <v>0</v>
      </c>
      <c r="C162" s="1553">
        <v>0</v>
      </c>
      <c r="D162" s="586">
        <v>0</v>
      </c>
      <c r="E162" s="586">
        <v>0</v>
      </c>
      <c r="F162" s="586">
        <v>0</v>
      </c>
      <c r="G162" s="586">
        <v>0</v>
      </c>
      <c r="H162" s="586">
        <v>0</v>
      </c>
      <c r="I162" s="586">
        <v>0</v>
      </c>
      <c r="J162" s="586">
        <v>0</v>
      </c>
    </row>
    <row r="163" spans="1:10" s="91" customFormat="1" ht="12" customHeight="1">
      <c r="A163" s="393" t="s">
        <v>226</v>
      </c>
      <c r="B163" s="1334">
        <v>0</v>
      </c>
      <c r="C163" s="1553">
        <v>0</v>
      </c>
      <c r="D163" s="586">
        <v>0</v>
      </c>
      <c r="E163" s="586">
        <v>0</v>
      </c>
      <c r="F163" s="586">
        <v>0</v>
      </c>
      <c r="G163" s="586">
        <v>0</v>
      </c>
      <c r="H163" s="586">
        <v>0</v>
      </c>
      <c r="I163" s="586">
        <v>0</v>
      </c>
      <c r="J163" s="586">
        <v>0</v>
      </c>
    </row>
    <row r="164" spans="1:10" s="91" customFormat="1" ht="12" customHeight="1">
      <c r="A164" s="393" t="s">
        <v>573</v>
      </c>
      <c r="B164" s="1334">
        <v>717.59084826885965</v>
      </c>
      <c r="C164" s="1553">
        <v>711.18227898497003</v>
      </c>
      <c r="D164" s="586">
        <v>706.05635675791007</v>
      </c>
      <c r="E164" s="586">
        <v>696.71310274957023</v>
      </c>
      <c r="F164" s="586">
        <v>681.72312696744029</v>
      </c>
      <c r="G164" s="586">
        <v>670.28193101666989</v>
      </c>
      <c r="H164" s="586">
        <v>672.04333765376009</v>
      </c>
      <c r="I164" s="586">
        <v>671.62921748476003</v>
      </c>
      <c r="J164" s="586">
        <v>666.58628097521023</v>
      </c>
    </row>
    <row r="165" spans="1:10" s="91" customFormat="1" ht="12" customHeight="1">
      <c r="A165" s="393" t="s">
        <v>152</v>
      </c>
      <c r="B165" s="1334">
        <v>117.95004140145006</v>
      </c>
      <c r="C165" s="1553">
        <v>115.01730331913008</v>
      </c>
      <c r="D165" s="586">
        <v>113.26177128434996</v>
      </c>
      <c r="E165" s="586">
        <v>110.84347613586002</v>
      </c>
      <c r="F165" s="586">
        <v>111.2214540338</v>
      </c>
      <c r="G165" s="586">
        <v>110.95158799052004</v>
      </c>
      <c r="H165" s="586">
        <v>110.70783379638681</v>
      </c>
      <c r="I165" s="586">
        <v>107.62720500550003</v>
      </c>
      <c r="J165" s="586">
        <v>107.82016956953998</v>
      </c>
    </row>
    <row r="166" spans="1:10" s="91" customFormat="1" ht="12" customHeight="1">
      <c r="A166" s="1234" t="s">
        <v>472</v>
      </c>
      <c r="B166" s="1334">
        <v>0</v>
      </c>
      <c r="C166" s="1553">
        <v>0</v>
      </c>
      <c r="D166" s="586">
        <v>0</v>
      </c>
      <c r="E166" s="586">
        <v>0</v>
      </c>
      <c r="F166" s="586">
        <v>0</v>
      </c>
      <c r="G166" s="586">
        <v>0</v>
      </c>
      <c r="H166" s="586">
        <v>0</v>
      </c>
      <c r="I166" s="586">
        <v>0</v>
      </c>
      <c r="J166" s="586">
        <v>0</v>
      </c>
    </row>
    <row r="167" spans="1:10" s="93" customFormat="1" ht="12" customHeight="1">
      <c r="A167" s="557" t="s">
        <v>131</v>
      </c>
      <c r="B167" s="1335">
        <v>835.54088967030975</v>
      </c>
      <c r="C167" s="1783">
        <v>826.19958230410009</v>
      </c>
      <c r="D167" s="1783">
        <v>819.31812804226001</v>
      </c>
      <c r="E167" s="1783">
        <v>807.55657888543021</v>
      </c>
      <c r="F167" s="1783">
        <v>792.94458100124029</v>
      </c>
      <c r="G167" s="1783">
        <v>781.2335190071899</v>
      </c>
      <c r="H167" s="1783">
        <v>782.7511714501469</v>
      </c>
      <c r="I167" s="1783">
        <v>779.25642249026009</v>
      </c>
      <c r="J167" s="1783">
        <v>774.40645054475021</v>
      </c>
    </row>
    <row r="168" spans="1:10" s="93" customFormat="1" ht="12" customHeight="1">
      <c r="A168" s="556" t="s">
        <v>132</v>
      </c>
      <c r="B168" s="1334">
        <v>0</v>
      </c>
      <c r="C168" s="1553">
        <v>0</v>
      </c>
      <c r="D168" s="1553">
        <v>0</v>
      </c>
      <c r="E168" s="1553">
        <v>0</v>
      </c>
      <c r="F168" s="1553">
        <v>0</v>
      </c>
      <c r="G168" s="1553">
        <v>0</v>
      </c>
      <c r="H168" s="1553">
        <v>0</v>
      </c>
      <c r="I168" s="1553">
        <v>0</v>
      </c>
      <c r="J168" s="1553">
        <v>0</v>
      </c>
    </row>
    <row r="169" spans="1:10" s="93" customFormat="1" ht="12" customHeight="1">
      <c r="A169" s="378" t="s">
        <v>511</v>
      </c>
      <c r="B169" s="1336">
        <v>835.54088967030975</v>
      </c>
      <c r="C169" s="1784">
        <v>826.19958230410009</v>
      </c>
      <c r="D169" s="1784">
        <v>819.31812804226001</v>
      </c>
      <c r="E169" s="1784">
        <v>807.55657888543021</v>
      </c>
      <c r="F169" s="1784">
        <v>792.94458100124029</v>
      </c>
      <c r="G169" s="1784">
        <v>781.2335190071899</v>
      </c>
      <c r="H169" s="1784">
        <v>782.7511714501469</v>
      </c>
      <c r="I169" s="1784">
        <v>779.25642249026009</v>
      </c>
      <c r="J169" s="1784">
        <v>774.40645054475021</v>
      </c>
    </row>
    <row r="170" spans="1:10" ht="9.9499999999999993" customHeight="1">
      <c r="C170" s="127"/>
    </row>
    <row r="171" spans="1:10" s="50" customFormat="1" ht="12.75" customHeight="1">
      <c r="A171" s="538" t="s">
        <v>556</v>
      </c>
    </row>
    <row r="172" spans="1:10" s="52" customFormat="1" ht="11.25" customHeight="1">
      <c r="B172" s="1303" t="s">
        <v>5</v>
      </c>
      <c r="C172" s="576" t="s">
        <v>3</v>
      </c>
      <c r="D172" s="575" t="s">
        <v>6</v>
      </c>
      <c r="E172" s="575" t="s">
        <v>2</v>
      </c>
      <c r="F172" s="576" t="s">
        <v>5</v>
      </c>
      <c r="G172" s="575" t="s">
        <v>3</v>
      </c>
      <c r="H172" s="575" t="s">
        <v>6</v>
      </c>
      <c r="I172" s="575" t="s">
        <v>2</v>
      </c>
      <c r="J172" s="576" t="s">
        <v>5</v>
      </c>
    </row>
    <row r="173" spans="1:10" s="52" customFormat="1" ht="11.25" customHeight="1">
      <c r="A173" s="68" t="s">
        <v>11</v>
      </c>
      <c r="B173" s="2269" t="s">
        <v>1547</v>
      </c>
      <c r="C173" s="577" t="s">
        <v>1157</v>
      </c>
      <c r="D173" s="577" t="s">
        <v>1157</v>
      </c>
      <c r="E173" s="577" t="s">
        <v>1157</v>
      </c>
      <c r="F173" s="577" t="s">
        <v>1157</v>
      </c>
      <c r="G173" s="577" t="s">
        <v>217</v>
      </c>
      <c r="H173" s="577" t="s">
        <v>217</v>
      </c>
      <c r="I173" s="577" t="s">
        <v>217</v>
      </c>
      <c r="J173" s="577" t="s">
        <v>217</v>
      </c>
    </row>
    <row r="174" spans="1:10" s="52" customFormat="1" ht="12" customHeight="1">
      <c r="A174" s="423" t="s">
        <v>469</v>
      </c>
      <c r="B174" s="1290">
        <v>94.137036196729994</v>
      </c>
      <c r="C174" s="385">
        <v>94.37095127283979</v>
      </c>
      <c r="D174" s="466">
        <v>93.765433700239981</v>
      </c>
      <c r="E174" s="466">
        <v>92.13089528611016</v>
      </c>
      <c r="F174" s="466">
        <v>90.06976226778005</v>
      </c>
      <c r="G174" s="466">
        <v>79.575723189930002</v>
      </c>
      <c r="H174" s="466">
        <v>79.357370496589965</v>
      </c>
      <c r="I174" s="466">
        <v>80.788846271590003</v>
      </c>
      <c r="J174" s="466">
        <v>79.841451311349957</v>
      </c>
    </row>
    <row r="175" spans="1:10" s="52" customFormat="1" ht="12" customHeight="1">
      <c r="A175" s="172" t="s">
        <v>568</v>
      </c>
      <c r="B175" s="1334">
        <v>2.1709638508699998</v>
      </c>
      <c r="C175" s="1553">
        <v>1.1039867017199998</v>
      </c>
      <c r="D175" s="586">
        <v>0.83006089485000001</v>
      </c>
      <c r="E175" s="586">
        <v>0.84583286875999997</v>
      </c>
      <c r="F175" s="586">
        <v>0.86659072937000003</v>
      </c>
      <c r="G175" s="586">
        <v>0.79342630696999983</v>
      </c>
      <c r="H175" s="586">
        <v>0.79374071331999996</v>
      </c>
      <c r="I175" s="586">
        <v>0.79352799530000029</v>
      </c>
      <c r="J175" s="586">
        <v>0.78484658131999996</v>
      </c>
    </row>
    <row r="176" spans="1:10" s="52" customFormat="1" ht="12" customHeight="1">
      <c r="A176" s="1872" t="s">
        <v>476</v>
      </c>
      <c r="B176" s="1337">
        <v>0</v>
      </c>
      <c r="C176" s="1785">
        <v>4.0317787300000003E-3</v>
      </c>
      <c r="D176" s="615">
        <v>4.7844039100000003E-3</v>
      </c>
      <c r="E176" s="615">
        <v>0</v>
      </c>
      <c r="F176" s="615">
        <v>0</v>
      </c>
      <c r="G176" s="615">
        <v>0</v>
      </c>
      <c r="H176" s="615">
        <v>0</v>
      </c>
      <c r="I176" s="615">
        <v>0</v>
      </c>
      <c r="J176" s="615">
        <v>0</v>
      </c>
    </row>
    <row r="177" spans="1:11" s="52" customFormat="1" ht="12" customHeight="1">
      <c r="A177" s="172" t="s">
        <v>569</v>
      </c>
      <c r="B177" s="1334">
        <v>0.54067830264999994</v>
      </c>
      <c r="C177" s="1553">
        <v>0.59382989778999995</v>
      </c>
      <c r="D177" s="586">
        <v>0.67522854084000028</v>
      </c>
      <c r="E177" s="586">
        <v>0.96356690385999944</v>
      </c>
      <c r="F177" s="586">
        <v>0.98373687117999986</v>
      </c>
      <c r="G177" s="586">
        <v>1.0085172690299999</v>
      </c>
      <c r="H177" s="586">
        <v>0.67660375067</v>
      </c>
      <c r="I177" s="586">
        <v>0.67590446762000012</v>
      </c>
      <c r="J177" s="586">
        <v>0.67268353926000002</v>
      </c>
    </row>
    <row r="178" spans="1:11" s="91" customFormat="1" ht="12" customHeight="1">
      <c r="A178" s="172" t="s">
        <v>570</v>
      </c>
      <c r="B178" s="1334">
        <v>6.2348239014200013</v>
      </c>
      <c r="C178" s="1553">
        <v>6.4339089782700025</v>
      </c>
      <c r="D178" s="586">
        <v>7.0002109503599979</v>
      </c>
      <c r="E178" s="586">
        <v>6.9854573087700027</v>
      </c>
      <c r="F178" s="586">
        <v>8.645004015709997</v>
      </c>
      <c r="G178" s="586">
        <v>8.7503751894700006</v>
      </c>
      <c r="H178" s="586">
        <v>8.6357833159300004</v>
      </c>
      <c r="I178" s="586">
        <v>9.2088949339400017</v>
      </c>
      <c r="J178" s="586">
        <v>9.4581354775299982</v>
      </c>
    </row>
    <row r="179" spans="1:11" s="91" customFormat="1" ht="12" customHeight="1">
      <c r="A179" s="172" t="s">
        <v>571</v>
      </c>
      <c r="B179" s="1334">
        <v>14.544207231339998</v>
      </c>
      <c r="C179" s="1553">
        <v>15.459117197409997</v>
      </c>
      <c r="D179" s="586">
        <v>13.684454049889997</v>
      </c>
      <c r="E179" s="586">
        <v>13.913428984469997</v>
      </c>
      <c r="F179" s="586">
        <v>13.24062175427</v>
      </c>
      <c r="G179" s="586">
        <v>12.798329640479999</v>
      </c>
      <c r="H179" s="586">
        <v>13.07191627133</v>
      </c>
      <c r="I179" s="586">
        <v>13.323415339109994</v>
      </c>
      <c r="J179" s="586">
        <v>13.628616519419996</v>
      </c>
    </row>
    <row r="180" spans="1:11" s="91" customFormat="1" ht="12" customHeight="1">
      <c r="A180" s="172" t="s">
        <v>1237</v>
      </c>
      <c r="B180" s="1334">
        <v>14.321141377060005</v>
      </c>
      <c r="C180" s="1553">
        <v>14.443969177559998</v>
      </c>
      <c r="D180" s="586">
        <v>13.674740026720004</v>
      </c>
      <c r="E180" s="586">
        <v>14.201487466039998</v>
      </c>
      <c r="F180" s="586">
        <v>13.828789761569993</v>
      </c>
      <c r="G180" s="586">
        <v>11.502267508949998</v>
      </c>
      <c r="H180" s="586">
        <v>13.3064492892</v>
      </c>
      <c r="I180" s="586">
        <v>12.685317616240003</v>
      </c>
      <c r="J180" s="586">
        <v>14.048696427340005</v>
      </c>
    </row>
    <row r="181" spans="1:11" s="91" customFormat="1" ht="12" customHeight="1">
      <c r="A181" s="172" t="s">
        <v>81</v>
      </c>
      <c r="B181" s="1334">
        <v>19.545125716580003</v>
      </c>
      <c r="C181" s="1553">
        <v>20.797559051990003</v>
      </c>
      <c r="D181" s="586">
        <v>17.297556655190004</v>
      </c>
      <c r="E181" s="586">
        <v>21.335596771320009</v>
      </c>
      <c r="F181" s="586">
        <v>20.639472175889995</v>
      </c>
      <c r="G181" s="586">
        <v>19.092502714219993</v>
      </c>
      <c r="H181" s="586">
        <v>20.525075328979995</v>
      </c>
      <c r="I181" s="586">
        <v>20.655532235099997</v>
      </c>
      <c r="J181" s="586">
        <v>20.584316592420006</v>
      </c>
    </row>
    <row r="182" spans="1:11" s="91" customFormat="1" ht="12" customHeight="1">
      <c r="A182" s="172" t="s">
        <v>80</v>
      </c>
      <c r="B182" s="1334">
        <v>18.630771780069995</v>
      </c>
      <c r="C182" s="1553">
        <v>19.340439963000005</v>
      </c>
      <c r="D182" s="586">
        <v>20.408738762629991</v>
      </c>
      <c r="E182" s="586">
        <v>19.024572473939994</v>
      </c>
      <c r="F182" s="586">
        <v>18.514288656029997</v>
      </c>
      <c r="G182" s="586">
        <v>17.80366847498</v>
      </c>
      <c r="H182" s="586">
        <v>18.32675681113</v>
      </c>
      <c r="I182" s="586">
        <v>18.142606423479997</v>
      </c>
      <c r="J182" s="586">
        <v>18.06049519686</v>
      </c>
    </row>
    <row r="183" spans="1:11" s="91" customFormat="1" ht="12" customHeight="1">
      <c r="A183" s="172" t="s">
        <v>572</v>
      </c>
      <c r="B183" s="1334">
        <v>1.9228925481599999</v>
      </c>
      <c r="C183" s="1553">
        <v>2.6531400055900001</v>
      </c>
      <c r="D183" s="586">
        <v>2.0921120290099999</v>
      </c>
      <c r="E183" s="586">
        <v>2.4740238484199994</v>
      </c>
      <c r="F183" s="586">
        <v>2.4375832065400007</v>
      </c>
      <c r="G183" s="586">
        <v>2.6474592654000002</v>
      </c>
      <c r="H183" s="586">
        <v>2.4077923001300001</v>
      </c>
      <c r="I183" s="586">
        <v>2.4391226964800006</v>
      </c>
      <c r="J183" s="586">
        <v>2.5984783688099995</v>
      </c>
    </row>
    <row r="184" spans="1:11" s="91" customFormat="1" ht="12" customHeight="1">
      <c r="A184" s="393" t="s">
        <v>226</v>
      </c>
      <c r="B184" s="1334">
        <v>10.840881132529999</v>
      </c>
      <c r="C184" s="1553">
        <v>13.807512245310001</v>
      </c>
      <c r="D184" s="586">
        <v>11.93036945784999</v>
      </c>
      <c r="E184" s="586">
        <v>13.442817453059998</v>
      </c>
      <c r="F184" s="586">
        <v>12.845580660640003</v>
      </c>
      <c r="G184" s="586">
        <v>11.94399070251</v>
      </c>
      <c r="H184" s="586">
        <v>10.998667566460004</v>
      </c>
      <c r="I184" s="586">
        <v>11.656850884040004</v>
      </c>
      <c r="J184" s="586">
        <v>11.451411358200003</v>
      </c>
    </row>
    <row r="185" spans="1:11" s="91" customFormat="1" ht="12" customHeight="1">
      <c r="A185" s="393" t="s">
        <v>1046</v>
      </c>
      <c r="B185" s="1334">
        <v>44.147310255779985</v>
      </c>
      <c r="C185" s="1553">
        <v>47.291982887449997</v>
      </c>
      <c r="D185" s="586">
        <v>35.320621128719978</v>
      </c>
      <c r="E185" s="586">
        <v>40.917589452060007</v>
      </c>
      <c r="F185" s="586">
        <v>41.55143508338999</v>
      </c>
      <c r="G185" s="586">
        <v>39.734762850139987</v>
      </c>
      <c r="H185" s="586">
        <v>41.663463843570021</v>
      </c>
      <c r="I185" s="586">
        <v>41.408970665909997</v>
      </c>
      <c r="J185" s="586">
        <v>42.827356794099984</v>
      </c>
    </row>
    <row r="186" spans="1:11" s="91" customFormat="1" ht="12" customHeight="1">
      <c r="A186" s="393" t="s">
        <v>472</v>
      </c>
      <c r="B186" s="1334">
        <v>23.995624828930005</v>
      </c>
      <c r="C186" s="1553">
        <v>33.773941423740013</v>
      </c>
      <c r="D186" s="586">
        <v>49.612894062260018</v>
      </c>
      <c r="E186" s="586">
        <v>38.611241681539994</v>
      </c>
      <c r="F186" s="586">
        <v>38.421275745630005</v>
      </c>
      <c r="G186" s="586">
        <v>56.611044452340003</v>
      </c>
      <c r="H186" s="1553">
        <v>56.800953969519945</v>
      </c>
      <c r="I186" s="586">
        <v>57.392784713210048</v>
      </c>
      <c r="J186" s="586">
        <v>52.187927027230003</v>
      </c>
      <c r="K186" s="1548"/>
    </row>
    <row r="187" spans="1:11" s="93" customFormat="1" ht="12" customHeight="1">
      <c r="A187" s="557" t="s">
        <v>131</v>
      </c>
      <c r="B187" s="1335">
        <v>251.03145712212</v>
      </c>
      <c r="C187" s="1783">
        <v>270.07437058139976</v>
      </c>
      <c r="D187" s="1783">
        <v>266.29720466246994</v>
      </c>
      <c r="E187" s="1783">
        <v>264.8465104983502</v>
      </c>
      <c r="F187" s="1783">
        <v>262.04414092800005</v>
      </c>
      <c r="G187" s="1783">
        <v>262.26206756441997</v>
      </c>
      <c r="H187" s="1783">
        <v>266.56457365682991</v>
      </c>
      <c r="I187" s="1783">
        <v>269.17177424202009</v>
      </c>
      <c r="J187" s="1783">
        <v>266.1444151938399</v>
      </c>
    </row>
    <row r="188" spans="1:11" s="93" customFormat="1" ht="12" customHeight="1">
      <c r="A188" s="556" t="s">
        <v>132</v>
      </c>
      <c r="B188" s="1334">
        <v>3.9412208507199993</v>
      </c>
      <c r="C188" s="1553">
        <v>4.3381080440099993</v>
      </c>
      <c r="D188" s="586">
        <v>4.3544310750400017</v>
      </c>
      <c r="E188" s="586">
        <v>4.396905352360001</v>
      </c>
      <c r="F188" s="586">
        <v>5.0329894816199996</v>
      </c>
      <c r="G188" s="586">
        <v>4.4991385795400012</v>
      </c>
      <c r="H188" s="586">
        <v>4.6898231899700011</v>
      </c>
      <c r="I188" s="586">
        <v>4.5254000822099991</v>
      </c>
      <c r="J188" s="586">
        <v>5.6349743378900001</v>
      </c>
      <c r="K188" s="1547"/>
    </row>
    <row r="189" spans="1:11" s="93" customFormat="1" ht="12" customHeight="1">
      <c r="A189" s="378" t="s">
        <v>511</v>
      </c>
      <c r="B189" s="1336">
        <v>254.97267797283999</v>
      </c>
      <c r="C189" s="1784">
        <v>274.41247862540979</v>
      </c>
      <c r="D189" s="1784">
        <v>270.65163573750993</v>
      </c>
      <c r="E189" s="1784">
        <v>269.24341585071022</v>
      </c>
      <c r="F189" s="1784">
        <v>267.07713040962005</v>
      </c>
      <c r="G189" s="1784">
        <v>266.76120614395995</v>
      </c>
      <c r="H189" s="1784">
        <v>271.25439684679992</v>
      </c>
      <c r="I189" s="1784">
        <v>273.6971743242301</v>
      </c>
      <c r="J189" s="1784">
        <v>271.77938953172992</v>
      </c>
    </row>
    <row r="190" spans="1:11" ht="9.9499999999999993" customHeight="1">
      <c r="C190" s="127"/>
    </row>
    <row r="191" spans="1:11" s="50" customFormat="1" ht="14.25" customHeight="1">
      <c r="A191" s="719" t="s">
        <v>1068</v>
      </c>
    </row>
    <row r="192" spans="1:11" s="52" customFormat="1" ht="11.25" customHeight="1">
      <c r="B192" s="1303" t="s">
        <v>5</v>
      </c>
      <c r="C192" s="576" t="s">
        <v>3</v>
      </c>
      <c r="D192" s="575" t="s">
        <v>6</v>
      </c>
      <c r="E192" s="575" t="s">
        <v>2</v>
      </c>
      <c r="F192" s="576" t="s">
        <v>5</v>
      </c>
      <c r="G192" s="575" t="s">
        <v>3</v>
      </c>
      <c r="H192" s="575" t="s">
        <v>6</v>
      </c>
      <c r="I192" s="575" t="s">
        <v>2</v>
      </c>
      <c r="J192" s="576" t="s">
        <v>5</v>
      </c>
    </row>
    <row r="193" spans="1:14" s="52" customFormat="1" ht="11.25" customHeight="1">
      <c r="A193" s="68" t="s">
        <v>11</v>
      </c>
      <c r="B193" s="2269" t="s">
        <v>1547</v>
      </c>
      <c r="C193" s="577" t="s">
        <v>1157</v>
      </c>
      <c r="D193" s="577" t="s">
        <v>1157</v>
      </c>
      <c r="E193" s="577" t="s">
        <v>1157</v>
      </c>
      <c r="F193" s="577" t="s">
        <v>1157</v>
      </c>
      <c r="G193" s="577" t="s">
        <v>217</v>
      </c>
      <c r="H193" s="577" t="s">
        <v>217</v>
      </c>
      <c r="I193" s="577" t="s">
        <v>217</v>
      </c>
      <c r="J193" s="577" t="s">
        <v>217</v>
      </c>
    </row>
    <row r="194" spans="1:14" s="52" customFormat="1" ht="12" customHeight="1">
      <c r="A194" s="423" t="s">
        <v>469</v>
      </c>
      <c r="B194" s="1290">
        <v>114.46547154578758</v>
      </c>
      <c r="C194" s="385">
        <v>112.87347836869249</v>
      </c>
      <c r="D194" s="466">
        <v>114.72517123130359</v>
      </c>
      <c r="E194" s="466">
        <v>114.59033810625958</v>
      </c>
      <c r="F194" s="466">
        <v>114.54984126742526</v>
      </c>
      <c r="G194" s="466">
        <v>115.5043530267972</v>
      </c>
      <c r="H194" s="466">
        <v>114.27866450896055</v>
      </c>
      <c r="I194" s="466">
        <v>110.83001978681352</v>
      </c>
      <c r="J194" s="466">
        <v>108.1672389188019</v>
      </c>
    </row>
    <row r="195" spans="1:14" s="52" customFormat="1" ht="12" customHeight="1">
      <c r="A195" s="172" t="s">
        <v>568</v>
      </c>
      <c r="B195" s="1334">
        <v>147.18635098795997</v>
      </c>
      <c r="C195" s="1553">
        <v>134.44477548762003</v>
      </c>
      <c r="D195" s="586">
        <v>115.77524527137001</v>
      </c>
      <c r="E195" s="586">
        <v>108.56206762965003</v>
      </c>
      <c r="F195" s="586">
        <v>107.98497192945999</v>
      </c>
      <c r="G195" s="586">
        <v>111.86955003951999</v>
      </c>
      <c r="H195" s="586">
        <v>116.35748706477997</v>
      </c>
      <c r="I195" s="586">
        <v>117.19694417143003</v>
      </c>
      <c r="J195" s="586">
        <v>118.00179258580999</v>
      </c>
    </row>
    <row r="196" spans="1:14" s="52" customFormat="1" ht="12" customHeight="1">
      <c r="A196" s="172" t="s">
        <v>476</v>
      </c>
      <c r="B196" s="1334">
        <v>23.564668888150006</v>
      </c>
      <c r="C196" s="1553">
        <v>26.25419659105</v>
      </c>
      <c r="D196" s="586">
        <v>21.905057910300002</v>
      </c>
      <c r="E196" s="586">
        <v>20.092991633079997</v>
      </c>
      <c r="F196" s="586">
        <v>17.548174555980005</v>
      </c>
      <c r="G196" s="586">
        <v>18.243298076639999</v>
      </c>
      <c r="H196" s="586">
        <v>18.81187989635</v>
      </c>
      <c r="I196" s="586">
        <v>20.474227966080001</v>
      </c>
      <c r="J196" s="586">
        <v>18.447797128169999</v>
      </c>
    </row>
    <row r="197" spans="1:14" s="52" customFormat="1" ht="12" customHeight="1">
      <c r="A197" s="172" t="s">
        <v>569</v>
      </c>
      <c r="B197" s="1334">
        <v>144.52433331187879</v>
      </c>
      <c r="C197" s="1553">
        <v>133.09820731748249</v>
      </c>
      <c r="D197" s="586">
        <v>120.89830879050798</v>
      </c>
      <c r="E197" s="586">
        <v>115.38851458613954</v>
      </c>
      <c r="F197" s="586">
        <v>105.35303125685265</v>
      </c>
      <c r="G197" s="586">
        <v>109.71773365425778</v>
      </c>
      <c r="H197" s="586">
        <v>105.93276246021399</v>
      </c>
      <c r="I197" s="586">
        <v>108.15290536645104</v>
      </c>
      <c r="J197" s="586">
        <v>108.26334424396178</v>
      </c>
    </row>
    <row r="198" spans="1:14" s="91" customFormat="1" ht="12" customHeight="1">
      <c r="A198" s="172" t="s">
        <v>570</v>
      </c>
      <c r="B198" s="1334">
        <v>49.2380743766984</v>
      </c>
      <c r="C198" s="1553">
        <v>50.963892237963641</v>
      </c>
      <c r="D198" s="586">
        <v>46.080214303906068</v>
      </c>
      <c r="E198" s="586">
        <v>48.640972639426856</v>
      </c>
      <c r="F198" s="586">
        <v>48.976118048138808</v>
      </c>
      <c r="G198" s="586">
        <v>48.619067284344993</v>
      </c>
      <c r="H198" s="586">
        <v>44.070729308204712</v>
      </c>
      <c r="I198" s="586">
        <v>43.076405557145527</v>
      </c>
      <c r="J198" s="586">
        <v>41.942094702779777</v>
      </c>
    </row>
    <row r="199" spans="1:14" s="91" customFormat="1" ht="12" customHeight="1">
      <c r="A199" s="172" t="s">
        <v>571</v>
      </c>
      <c r="B199" s="1334">
        <v>16.648499885187615</v>
      </c>
      <c r="C199" s="1553">
        <v>16.887696566517036</v>
      </c>
      <c r="D199" s="586">
        <v>15.405194590954702</v>
      </c>
      <c r="E199" s="586">
        <v>13.966341362928352</v>
      </c>
      <c r="F199" s="586">
        <v>13.246634716210002</v>
      </c>
      <c r="G199" s="586">
        <v>14.046273310067425</v>
      </c>
      <c r="H199" s="586">
        <v>14.067909177019237</v>
      </c>
      <c r="I199" s="586">
        <v>14.359983028300833</v>
      </c>
      <c r="J199" s="586">
        <v>13.356650761136912</v>
      </c>
    </row>
    <row r="200" spans="1:14" s="91" customFormat="1" ht="12" customHeight="1">
      <c r="A200" s="172" t="s">
        <v>1237</v>
      </c>
      <c r="B200" s="1334">
        <v>23.266452054276712</v>
      </c>
      <c r="C200" s="1553">
        <v>25.974785786581574</v>
      </c>
      <c r="D200" s="586">
        <v>25.092342618436557</v>
      </c>
      <c r="E200" s="586">
        <v>27.97281133564087</v>
      </c>
      <c r="F200" s="586">
        <v>28.073501781368275</v>
      </c>
      <c r="G200" s="586">
        <v>26.519983838538039</v>
      </c>
      <c r="H200" s="586">
        <v>28.15945168714731</v>
      </c>
      <c r="I200" s="586">
        <v>26.642376144465551</v>
      </c>
      <c r="J200" s="586">
        <v>26.856189308004065</v>
      </c>
    </row>
    <row r="201" spans="1:14" s="91" customFormat="1" ht="12" customHeight="1">
      <c r="A201" s="172" t="s">
        <v>81</v>
      </c>
      <c r="B201" s="1334">
        <v>37.047837542731351</v>
      </c>
      <c r="C201" s="1553">
        <v>31.910729603159343</v>
      </c>
      <c r="D201" s="586">
        <v>27.511133511860066</v>
      </c>
      <c r="E201" s="586">
        <v>27.436165204593536</v>
      </c>
      <c r="F201" s="586">
        <v>26.024754641671482</v>
      </c>
      <c r="G201" s="586">
        <v>25.289230575402957</v>
      </c>
      <c r="H201" s="586">
        <v>23.477995321767008</v>
      </c>
      <c r="I201" s="586">
        <v>22.607827103169953</v>
      </c>
      <c r="J201" s="586">
        <v>22.101238107576069</v>
      </c>
    </row>
    <row r="202" spans="1:14" s="91" customFormat="1" ht="12" customHeight="1">
      <c r="A202" s="172" t="s">
        <v>80</v>
      </c>
      <c r="B202" s="1334">
        <v>67.424804871258289</v>
      </c>
      <c r="C202" s="1553">
        <v>71.201604996861022</v>
      </c>
      <c r="D202" s="586">
        <v>62.875390676426051</v>
      </c>
      <c r="E202" s="586">
        <v>62.074210914593806</v>
      </c>
      <c r="F202" s="586">
        <v>60.661037527124627</v>
      </c>
      <c r="G202" s="586">
        <v>62.996635361143774</v>
      </c>
      <c r="H202" s="586">
        <v>57.552650012942408</v>
      </c>
      <c r="I202" s="586">
        <v>55.195811637642258</v>
      </c>
      <c r="J202" s="586">
        <v>53.358134159930479</v>
      </c>
    </row>
    <row r="203" spans="1:14" s="91" customFormat="1" ht="12" customHeight="1">
      <c r="A203" s="172" t="s">
        <v>572</v>
      </c>
      <c r="B203" s="1334">
        <v>35.58453963392185</v>
      </c>
      <c r="C203" s="1553">
        <v>31.045730587124396</v>
      </c>
      <c r="D203" s="586">
        <v>28.504690089580194</v>
      </c>
      <c r="E203" s="586">
        <v>28.831161206778919</v>
      </c>
      <c r="F203" s="586">
        <v>26.883439274600875</v>
      </c>
      <c r="G203" s="586">
        <v>29.880272753701295</v>
      </c>
      <c r="H203" s="586">
        <v>28.553145816166932</v>
      </c>
      <c r="I203" s="586">
        <v>24.931504089679972</v>
      </c>
      <c r="J203" s="586">
        <v>22.981664746578261</v>
      </c>
    </row>
    <row r="204" spans="1:14" s="91" customFormat="1" ht="12" customHeight="1">
      <c r="A204" s="393" t="s">
        <v>226</v>
      </c>
      <c r="B204" s="1334">
        <v>32.646555721322748</v>
      </c>
      <c r="C204" s="1553">
        <v>28.424697159758836</v>
      </c>
      <c r="D204" s="586">
        <v>29.346840451908101</v>
      </c>
      <c r="E204" s="586">
        <v>26.496470072093238</v>
      </c>
      <c r="F204" s="586">
        <v>24.509877215776385</v>
      </c>
      <c r="G204" s="586">
        <v>25.047555621649309</v>
      </c>
      <c r="H204" s="586">
        <v>24.523327371042058</v>
      </c>
      <c r="I204" s="586">
        <v>26.223269244429527</v>
      </c>
      <c r="J204" s="586">
        <v>21.439681439844051</v>
      </c>
    </row>
    <row r="205" spans="1:14" s="91" customFormat="1" ht="12" customHeight="1">
      <c r="A205" s="1233" t="s">
        <v>1046</v>
      </c>
      <c r="B205" s="1334">
        <v>53.724809980284178</v>
      </c>
      <c r="C205" s="1553">
        <v>48.268006146496084</v>
      </c>
      <c r="D205" s="586">
        <v>45.034083203013175</v>
      </c>
      <c r="E205" s="586">
        <v>46.437677855460493</v>
      </c>
      <c r="F205" s="586">
        <v>46.70931395794544</v>
      </c>
      <c r="G205" s="586">
        <v>47.247062063755017</v>
      </c>
      <c r="H205" s="586">
        <v>45.611103661651569</v>
      </c>
      <c r="I205" s="586">
        <v>44.116932662712557</v>
      </c>
      <c r="J205" s="586">
        <v>42.950436030428186</v>
      </c>
      <c r="L205" s="1232"/>
      <c r="M205" s="1232"/>
      <c r="N205" s="1232"/>
    </row>
    <row r="206" spans="1:14" s="91" customFormat="1" ht="12" customHeight="1">
      <c r="A206" s="393" t="s">
        <v>472</v>
      </c>
      <c r="B206" s="1334">
        <v>82.534783576410405</v>
      </c>
      <c r="C206" s="1553">
        <v>73.501420175161002</v>
      </c>
      <c r="D206" s="586">
        <v>68.678006050759166</v>
      </c>
      <c r="E206" s="586">
        <v>60.105125084789478</v>
      </c>
      <c r="F206" s="586">
        <v>51.5594337075797</v>
      </c>
      <c r="G206" s="586">
        <v>56.606358124579927</v>
      </c>
      <c r="H206" s="586">
        <v>49.163021171314554</v>
      </c>
      <c r="I206" s="586">
        <v>51.085582097648988</v>
      </c>
      <c r="J206" s="586">
        <v>50.307888951416345</v>
      </c>
    </row>
    <row r="207" spans="1:14" s="93" customFormat="1" ht="12" customHeight="1">
      <c r="A207" s="557" t="s">
        <v>131</v>
      </c>
      <c r="B207" s="1335">
        <v>827.85718237586786</v>
      </c>
      <c r="C207" s="1783">
        <v>784.84922102446797</v>
      </c>
      <c r="D207" s="1783">
        <v>721.83167870032571</v>
      </c>
      <c r="E207" s="1783">
        <v>700.59484763143473</v>
      </c>
      <c r="F207" s="1783">
        <v>672.08012988013354</v>
      </c>
      <c r="G207" s="1783">
        <v>691.58737373039787</v>
      </c>
      <c r="H207" s="1783">
        <v>670.56012745756027</v>
      </c>
      <c r="I207" s="1783">
        <v>664.89378885596966</v>
      </c>
      <c r="J207" s="1783">
        <v>648.17415108443788</v>
      </c>
    </row>
    <row r="208" spans="1:14" s="93" customFormat="1" ht="12" customHeight="1">
      <c r="A208" s="556" t="s">
        <v>132</v>
      </c>
      <c r="B208" s="1334">
        <v>23.79255575185632</v>
      </c>
      <c r="C208" s="1553">
        <v>24.120610935752346</v>
      </c>
      <c r="D208" s="586">
        <v>22.036849195659055</v>
      </c>
      <c r="E208" s="586">
        <v>26.635431862214503</v>
      </c>
      <c r="F208" s="586">
        <v>23.522207961766448</v>
      </c>
      <c r="G208" s="586">
        <v>21.387234621369615</v>
      </c>
      <c r="H208" s="586">
        <v>21.49440991671884</v>
      </c>
      <c r="I208" s="586">
        <v>23.055720894349161</v>
      </c>
      <c r="J208" s="586">
        <v>21.238706475998935</v>
      </c>
    </row>
    <row r="209" spans="1:11" s="93" customFormat="1" ht="12" customHeight="1">
      <c r="A209" s="378" t="s">
        <v>511</v>
      </c>
      <c r="B209" s="1336">
        <v>851.64973812772416</v>
      </c>
      <c r="C209" s="1784">
        <v>808.96983196022029</v>
      </c>
      <c r="D209" s="1784">
        <v>743.86852789598481</v>
      </c>
      <c r="E209" s="1784">
        <v>727.23027949364928</v>
      </c>
      <c r="F209" s="1784">
        <v>695.60233784189995</v>
      </c>
      <c r="G209" s="1784">
        <v>712.97460835176753</v>
      </c>
      <c r="H209" s="1784">
        <v>692.05453737427911</v>
      </c>
      <c r="I209" s="1784">
        <v>687.94950975031884</v>
      </c>
      <c r="J209" s="1784">
        <v>669.41285756043681</v>
      </c>
    </row>
    <row r="210" spans="1:11" ht="7.5" customHeight="1"/>
    <row r="211" spans="1:11" s="540" customFormat="1" ht="12.2" customHeight="1">
      <c r="A211" s="2469" t="s">
        <v>1069</v>
      </c>
      <c r="B211" s="2469"/>
      <c r="C211" s="2469"/>
      <c r="D211" s="2469"/>
      <c r="E211" s="2469"/>
      <c r="F211" s="2469"/>
      <c r="G211" s="2469"/>
      <c r="H211" s="2469"/>
      <c r="I211" s="2469"/>
      <c r="J211" s="2469"/>
      <c r="K211" s="1499"/>
    </row>
    <row r="212" spans="1:11" s="98" customFormat="1" ht="21" customHeight="1">
      <c r="A212" s="2469" t="s">
        <v>1117</v>
      </c>
      <c r="B212" s="2469"/>
      <c r="C212" s="2469"/>
      <c r="D212" s="2469"/>
      <c r="E212" s="2469"/>
      <c r="F212" s="2469"/>
      <c r="G212" s="2469"/>
      <c r="H212" s="2469"/>
      <c r="I212" s="2469"/>
      <c r="J212" s="2469"/>
    </row>
    <row r="213" spans="1:11" ht="15" customHeight="1">
      <c r="A213" s="2474" t="s">
        <v>1401</v>
      </c>
      <c r="B213" s="2474"/>
      <c r="C213" s="2474"/>
      <c r="D213" s="2474"/>
      <c r="E213" s="2474"/>
      <c r="F213" s="2474"/>
      <c r="G213" s="2474"/>
      <c r="H213" s="2474"/>
      <c r="I213" s="2474"/>
      <c r="J213" s="2474"/>
    </row>
    <row r="214" spans="1:11" s="98" customFormat="1" ht="22.5" customHeight="1">
      <c r="A214" s="649"/>
      <c r="B214" s="650"/>
      <c r="C214" s="650"/>
      <c r="D214" s="650"/>
      <c r="E214" s="650"/>
      <c r="F214" s="650"/>
      <c r="G214" s="650"/>
      <c r="H214" s="650"/>
      <c r="I214" s="650"/>
      <c r="J214" s="650"/>
    </row>
    <row r="215" spans="1:11" s="502" customFormat="1" ht="33" customHeight="1">
      <c r="A215" s="2447" t="s">
        <v>1333</v>
      </c>
      <c r="B215" s="2447"/>
      <c r="C215" s="2447"/>
      <c r="D215" s="2447"/>
      <c r="E215" s="2447"/>
      <c r="F215" s="2447"/>
      <c r="G215" s="2447"/>
      <c r="H215" s="2447"/>
    </row>
    <row r="216" spans="1:11" s="52" customFormat="1" ht="11.25" customHeight="1">
      <c r="B216" s="1303" t="s">
        <v>5</v>
      </c>
      <c r="C216" s="329" t="s">
        <v>3</v>
      </c>
      <c r="D216" s="328" t="s">
        <v>6</v>
      </c>
      <c r="E216" s="328" t="s">
        <v>2</v>
      </c>
      <c r="F216" s="329" t="s">
        <v>5</v>
      </c>
      <c r="G216" s="328" t="s">
        <v>3</v>
      </c>
      <c r="H216" s="328" t="s">
        <v>6</v>
      </c>
      <c r="I216" s="328" t="s">
        <v>2</v>
      </c>
      <c r="J216" s="329" t="s">
        <v>5</v>
      </c>
    </row>
    <row r="217" spans="1:11" s="52" customFormat="1" ht="11.25" customHeight="1">
      <c r="A217" s="68" t="s">
        <v>11</v>
      </c>
      <c r="B217" s="2269" t="s">
        <v>1547</v>
      </c>
      <c r="C217" s="546" t="s">
        <v>1157</v>
      </c>
      <c r="D217" s="546" t="s">
        <v>1157</v>
      </c>
      <c r="E217" s="546" t="s">
        <v>1157</v>
      </c>
      <c r="F217" s="546" t="s">
        <v>1157</v>
      </c>
      <c r="G217" s="546" t="s">
        <v>217</v>
      </c>
      <c r="H217" s="546" t="s">
        <v>217</v>
      </c>
      <c r="I217" s="546" t="s">
        <v>217</v>
      </c>
      <c r="J217" s="546" t="s">
        <v>217</v>
      </c>
    </row>
    <row r="218" spans="1:11" s="541" customFormat="1" ht="12" customHeight="1">
      <c r="A218" s="1578" t="s">
        <v>1372</v>
      </c>
      <c r="B218" s="1333">
        <v>1.7093111467100002</v>
      </c>
      <c r="C218" s="1786">
        <v>2.22444525468</v>
      </c>
      <c r="D218" s="544">
        <v>2.0627454068900004</v>
      </c>
      <c r="E218" s="544">
        <v>2.04555206677</v>
      </c>
      <c r="F218" s="544">
        <v>1.9757993992799998</v>
      </c>
      <c r="G218" s="544">
        <v>1.8942132730099996</v>
      </c>
      <c r="H218" s="544">
        <v>1.8117394918199998</v>
      </c>
      <c r="I218" s="544">
        <v>1.81315659596</v>
      </c>
      <c r="J218" s="544">
        <v>1.8026276667700003</v>
      </c>
    </row>
    <row r="219" spans="1:11" s="541" customFormat="1" ht="12" customHeight="1">
      <c r="A219" s="598" t="s">
        <v>1373</v>
      </c>
      <c r="B219" s="1330">
        <v>5.5155534821700014</v>
      </c>
      <c r="C219" s="1787">
        <v>4.2347041276399997</v>
      </c>
      <c r="D219" s="543">
        <v>2.1996446865600001</v>
      </c>
      <c r="E219" s="543">
        <v>2.1900768049499999</v>
      </c>
      <c r="F219" s="543">
        <v>2.2915973905799993</v>
      </c>
      <c r="G219" s="543">
        <v>5.9890825775699996</v>
      </c>
      <c r="H219" s="543">
        <v>5.1770765898199995</v>
      </c>
      <c r="I219" s="543">
        <v>5</v>
      </c>
      <c r="J219" s="543">
        <v>3.4108689546899997</v>
      </c>
    </row>
    <row r="220" spans="1:11" s="541" customFormat="1" ht="12" customHeight="1">
      <c r="A220" s="598" t="s">
        <v>1374</v>
      </c>
      <c r="B220" s="1330">
        <v>3.1888908895600006</v>
      </c>
      <c r="C220" s="1787">
        <v>2.5979161516200002</v>
      </c>
      <c r="D220" s="543">
        <v>2.6307407093600008</v>
      </c>
      <c r="E220" s="543">
        <v>2.50463516208</v>
      </c>
      <c r="F220" s="543">
        <v>2.32240955375</v>
      </c>
      <c r="G220" s="543">
        <v>2.31377831505</v>
      </c>
      <c r="H220" s="543">
        <v>2.2151941425600001</v>
      </c>
      <c r="I220" s="543">
        <v>2.0031607609800002</v>
      </c>
      <c r="J220" s="543">
        <v>1.4451446605999998</v>
      </c>
    </row>
    <row r="221" spans="1:11" s="541" customFormat="1" ht="12" customHeight="1">
      <c r="A221" s="598" t="s">
        <v>1375</v>
      </c>
      <c r="B221" s="1330">
        <v>4.1724847066499997</v>
      </c>
      <c r="C221" s="1787">
        <v>5.2882769776000007</v>
      </c>
      <c r="D221" s="543">
        <v>6.032637884669998</v>
      </c>
      <c r="E221" s="543">
        <v>5.922516399700001</v>
      </c>
      <c r="F221" s="543">
        <v>5.4961086065099991</v>
      </c>
      <c r="G221" s="543">
        <v>5.6685627103799998</v>
      </c>
      <c r="H221" s="543">
        <v>8.3812377138399992</v>
      </c>
      <c r="I221" s="543">
        <v>8.4766732553300006</v>
      </c>
      <c r="J221" s="543">
        <v>8</v>
      </c>
    </row>
    <row r="222" spans="1:11" s="541" customFormat="1" ht="12" customHeight="1">
      <c r="A222" s="598" t="s">
        <v>506</v>
      </c>
      <c r="B222" s="1330">
        <v>13.546846738520005</v>
      </c>
      <c r="C222" s="1787">
        <v>13.819349804609994</v>
      </c>
      <c r="D222" s="543">
        <v>12.488039639640006</v>
      </c>
      <c r="E222" s="543">
        <v>12.684354913389999</v>
      </c>
      <c r="F222" s="543">
        <v>13.081008093309999</v>
      </c>
      <c r="G222" s="543">
        <v>13.788122923529993</v>
      </c>
      <c r="H222" s="543">
        <v>14.883740082860001</v>
      </c>
      <c r="I222" s="543">
        <v>13.868968850680005</v>
      </c>
      <c r="J222" s="543">
        <v>13.502107132389998</v>
      </c>
    </row>
    <row r="223" spans="1:11" s="541" customFormat="1" ht="12" customHeight="1">
      <c r="A223" s="598" t="s">
        <v>505</v>
      </c>
      <c r="B223" s="1330">
        <v>19.621143474129997</v>
      </c>
      <c r="C223" s="1787">
        <v>23.056994877149997</v>
      </c>
      <c r="D223" s="543">
        <v>21.384940495859993</v>
      </c>
      <c r="E223" s="543">
        <v>21.955312838259999</v>
      </c>
      <c r="F223" s="543">
        <v>22.005994219659993</v>
      </c>
      <c r="G223" s="543">
        <v>19.684067655099998</v>
      </c>
      <c r="H223" s="543">
        <v>18.807825704930003</v>
      </c>
      <c r="I223" s="543">
        <v>18.499798748630003</v>
      </c>
      <c r="J223" s="543">
        <v>18.118595301489993</v>
      </c>
    </row>
    <row r="224" spans="1:11" s="541" customFormat="1" ht="12" customHeight="1">
      <c r="A224" s="598" t="s">
        <v>504</v>
      </c>
      <c r="B224" s="1330">
        <v>12.018271296360002</v>
      </c>
      <c r="C224" s="1787">
        <v>13.804777270180001</v>
      </c>
      <c r="D224" s="543">
        <v>14.708067828629996</v>
      </c>
      <c r="E224" s="543">
        <v>14.980722083600002</v>
      </c>
      <c r="F224" s="543">
        <v>15.702278412800002</v>
      </c>
      <c r="G224" s="543">
        <v>16.805508247460001</v>
      </c>
      <c r="H224" s="543">
        <v>16.537559402299998</v>
      </c>
      <c r="I224" s="543">
        <v>16.566197388250004</v>
      </c>
      <c r="J224" s="543">
        <v>17.28092647778</v>
      </c>
    </row>
    <row r="225" spans="1:11" s="541" customFormat="1" ht="12" customHeight="1">
      <c r="A225" s="598" t="s">
        <v>503</v>
      </c>
      <c r="B225" s="1330">
        <v>92.395076543900046</v>
      </c>
      <c r="C225" s="1787">
        <v>84.475235503549953</v>
      </c>
      <c r="D225" s="543">
        <v>82.778220920270016</v>
      </c>
      <c r="E225" s="543">
        <v>83.869245640489993</v>
      </c>
      <c r="F225" s="543">
        <v>84.204242682490019</v>
      </c>
      <c r="G225" s="543">
        <v>75.183624795420002</v>
      </c>
      <c r="H225" s="543">
        <v>73.099999999999994</v>
      </c>
      <c r="I225" s="543">
        <v>73.599999999999994</v>
      </c>
      <c r="J225" s="543">
        <v>74.3</v>
      </c>
    </row>
    <row r="226" spans="1:11" s="541" customFormat="1" ht="12" customHeight="1">
      <c r="A226" s="598" t="s">
        <v>1302</v>
      </c>
      <c r="B226" s="1330">
        <v>20.614237365930006</v>
      </c>
      <c r="C226" s="1787">
        <v>23.588246522639992</v>
      </c>
      <c r="D226" s="543">
        <v>23.030416420319998</v>
      </c>
      <c r="E226" s="543">
        <v>23.632175683239996</v>
      </c>
      <c r="F226" s="543">
        <v>24.110310352600013</v>
      </c>
      <c r="G226" s="543">
        <v>25.125139322990002</v>
      </c>
      <c r="H226" s="543">
        <v>25.215914539779991</v>
      </c>
      <c r="I226" s="543">
        <v>25.216000000000001</v>
      </c>
      <c r="J226" s="543">
        <v>25.3</v>
      </c>
    </row>
    <row r="227" spans="1:11" s="541" customFormat="1" ht="12" customHeight="1">
      <c r="A227" s="598" t="s">
        <v>15</v>
      </c>
      <c r="B227" s="1331">
        <v>35.820692098587564</v>
      </c>
      <c r="C227" s="1788">
        <v>34.1544831518625</v>
      </c>
      <c r="D227" s="545">
        <v>41.175150939343631</v>
      </c>
      <c r="E227" s="545">
        <v>36.948612073649528</v>
      </c>
      <c r="F227" s="545">
        <v>33.44166542014532</v>
      </c>
      <c r="G227" s="545">
        <v>28.639896426927272</v>
      </c>
      <c r="H227" s="545">
        <v>27.505102802081066</v>
      </c>
      <c r="I227" s="545">
        <v>26.535</v>
      </c>
      <c r="J227" s="545">
        <v>24.8</v>
      </c>
      <c r="K227" s="585"/>
    </row>
    <row r="228" spans="1:11" s="541" customFormat="1" ht="12" customHeight="1">
      <c r="A228" s="845" t="s">
        <v>51</v>
      </c>
      <c r="B228" s="1332">
        <v>208.60250774251762</v>
      </c>
      <c r="C228" s="1789">
        <v>207.24442964153243</v>
      </c>
      <c r="D228" s="542">
        <v>208.49060493154366</v>
      </c>
      <c r="E228" s="542">
        <v>206.73320366612955</v>
      </c>
      <c r="F228" s="542">
        <v>204.63141413112533</v>
      </c>
      <c r="G228" s="542">
        <v>195.09199624743727</v>
      </c>
      <c r="H228" s="542">
        <v>193.63539046999099</v>
      </c>
      <c r="I228" s="542">
        <v>191.6</v>
      </c>
      <c r="J228" s="542">
        <v>188</v>
      </c>
      <c r="K228" s="584"/>
    </row>
    <row r="229" spans="1:11" ht="22.5" customHeight="1">
      <c r="A229" s="1557"/>
      <c r="B229" s="1557"/>
      <c r="C229" s="1557"/>
      <c r="D229" s="1557"/>
      <c r="E229" s="1557"/>
      <c r="F229" s="1557"/>
      <c r="G229" s="1557"/>
      <c r="H229" s="1557"/>
      <c r="I229" s="1557"/>
      <c r="J229" s="1557"/>
    </row>
    <row r="230" spans="1:11" s="502" customFormat="1" ht="33" customHeight="1">
      <c r="A230" s="2447" t="s">
        <v>1334</v>
      </c>
      <c r="B230" s="2447"/>
      <c r="C230" s="2447"/>
      <c r="D230" s="2447"/>
      <c r="E230" s="2447"/>
      <c r="F230" s="2447"/>
      <c r="G230" s="2447"/>
      <c r="H230" s="2447"/>
    </row>
    <row r="231" spans="1:11" s="52" customFormat="1" ht="11.25" customHeight="1">
      <c r="B231" s="1303" t="s">
        <v>5</v>
      </c>
      <c r="C231" s="329" t="s">
        <v>3</v>
      </c>
      <c r="D231" s="328" t="s">
        <v>6</v>
      </c>
      <c r="E231" s="328" t="s">
        <v>2</v>
      </c>
      <c r="F231" s="329" t="s">
        <v>5</v>
      </c>
      <c r="G231" s="328" t="s">
        <v>3</v>
      </c>
      <c r="H231" s="328" t="s">
        <v>6</v>
      </c>
      <c r="I231" s="328" t="s">
        <v>2</v>
      </c>
      <c r="J231" s="329" t="s">
        <v>5</v>
      </c>
    </row>
    <row r="232" spans="1:11" s="52" customFormat="1" ht="11.25" customHeight="1">
      <c r="A232" s="68" t="s">
        <v>11</v>
      </c>
      <c r="B232" s="2269" t="s">
        <v>1547</v>
      </c>
      <c r="C232" s="546" t="s">
        <v>1157</v>
      </c>
      <c r="D232" s="546" t="s">
        <v>1157</v>
      </c>
      <c r="E232" s="546" t="s">
        <v>1157</v>
      </c>
      <c r="F232" s="546" t="s">
        <v>1157</v>
      </c>
      <c r="G232" s="546" t="s">
        <v>217</v>
      </c>
      <c r="H232" s="546" t="s">
        <v>217</v>
      </c>
      <c r="I232" s="546" t="s">
        <v>217</v>
      </c>
      <c r="J232" s="546" t="s">
        <v>217</v>
      </c>
    </row>
    <row r="233" spans="1:11" s="541" customFormat="1" ht="12" customHeight="1">
      <c r="A233" s="1578" t="s">
        <v>1305</v>
      </c>
      <c r="B233" s="1333">
        <v>59.65613524222686</v>
      </c>
      <c r="C233" s="1786">
        <v>60.036257965499026</v>
      </c>
      <c r="D233" s="544">
        <v>59.096014153617233</v>
      </c>
      <c r="E233" s="544">
        <v>66.665450632913888</v>
      </c>
      <c r="F233" s="544">
        <v>60.66631872305846</v>
      </c>
      <c r="G233" s="544">
        <v>60.128532730942126</v>
      </c>
      <c r="H233" s="544">
        <v>62.5</v>
      </c>
      <c r="I233" s="544">
        <v>62.7</v>
      </c>
      <c r="J233" s="544">
        <v>59.26</v>
      </c>
    </row>
    <row r="234" spans="1:11" s="541" customFormat="1" ht="12" customHeight="1">
      <c r="A234" s="598" t="s">
        <v>1303</v>
      </c>
      <c r="B234" s="1330">
        <v>50.459676951865838</v>
      </c>
      <c r="C234" s="1787">
        <v>49.519094027558154</v>
      </c>
      <c r="D234" s="543">
        <v>52.391109509849748</v>
      </c>
      <c r="E234" s="543">
        <v>45.638341658856923</v>
      </c>
      <c r="F234" s="543">
        <v>44.512020021709212</v>
      </c>
      <c r="G234" s="543">
        <v>42.454284103233</v>
      </c>
      <c r="H234" s="543">
        <v>40.700000000000003</v>
      </c>
      <c r="I234" s="543">
        <v>40.200000000000003</v>
      </c>
      <c r="J234" s="543">
        <v>38.299999999999997</v>
      </c>
    </row>
    <row r="235" spans="1:11" s="541" customFormat="1" ht="12" customHeight="1">
      <c r="A235" s="598" t="s">
        <v>502</v>
      </c>
      <c r="B235" s="1330">
        <v>41.147773973991974</v>
      </c>
      <c r="C235" s="1787">
        <v>41.272764975757653</v>
      </c>
      <c r="D235" s="543">
        <v>42.15868023809314</v>
      </c>
      <c r="E235" s="543">
        <v>41.156187525626514</v>
      </c>
      <c r="F235" s="543">
        <v>39.653779811372743</v>
      </c>
      <c r="G235" s="543">
        <v>39.3479233293248</v>
      </c>
      <c r="H235" s="543">
        <v>41.2</v>
      </c>
      <c r="I235" s="543">
        <v>40.1</v>
      </c>
      <c r="J235" s="543">
        <v>40</v>
      </c>
    </row>
    <row r="236" spans="1:11" s="541" customFormat="1" ht="12" customHeight="1">
      <c r="A236" s="598" t="s">
        <v>1304</v>
      </c>
      <c r="B236" s="1330">
        <v>37.61146539709361</v>
      </c>
      <c r="C236" s="1787">
        <v>36.7051756940159</v>
      </c>
      <c r="D236" s="543">
        <v>37.134957892801047</v>
      </c>
      <c r="E236" s="543">
        <v>36.59282823427445</v>
      </c>
      <c r="F236" s="543">
        <v>38.012370305767831</v>
      </c>
      <c r="G236" s="543">
        <v>29.946486095841017</v>
      </c>
      <c r="H236" s="543">
        <v>30.409027640647217</v>
      </c>
      <c r="I236" s="543">
        <v>30.3</v>
      </c>
      <c r="J236" s="543">
        <v>29.9</v>
      </c>
    </row>
    <row r="237" spans="1:11" s="541" customFormat="1" ht="12" customHeight="1">
      <c r="A237" s="598" t="s">
        <v>501</v>
      </c>
      <c r="B237" s="1330">
        <v>6.8803246287401283</v>
      </c>
      <c r="C237" s="1787">
        <v>6.7687039720641948</v>
      </c>
      <c r="D237" s="543">
        <v>7.5857807569241054</v>
      </c>
      <c r="E237" s="543">
        <v>5.9838746504105185</v>
      </c>
      <c r="F237" s="543">
        <v>8.9464668879217957</v>
      </c>
      <c r="G237" s="543">
        <v>9.4903916602902729</v>
      </c>
      <c r="H237" s="543">
        <v>6.9506502633578355</v>
      </c>
      <c r="I237" s="543">
        <v>6.7</v>
      </c>
      <c r="J237" s="543">
        <v>7.7</v>
      </c>
    </row>
    <row r="238" spans="1:11" s="541" customFormat="1" ht="12" customHeight="1">
      <c r="A238" s="598" t="s">
        <v>317</v>
      </c>
      <c r="B238" s="1330">
        <v>9.0417144167883983</v>
      </c>
      <c r="C238" s="1787">
        <v>9.1987517931268972</v>
      </c>
      <c r="D238" s="543">
        <v>8.0003452446224461</v>
      </c>
      <c r="E238" s="543">
        <v>7.1510795776245306</v>
      </c>
      <c r="F238" s="543">
        <v>9.2004952267439997</v>
      </c>
      <c r="G238" s="543">
        <v>9.7048030615310523</v>
      </c>
      <c r="H238" s="543">
        <v>7.6655734987182287</v>
      </c>
      <c r="I238" s="543">
        <v>7.57</v>
      </c>
      <c r="J238" s="543">
        <v>8.93</v>
      </c>
    </row>
    <row r="239" spans="1:11" s="541" customFormat="1" ht="12" customHeight="1">
      <c r="A239" s="598" t="s">
        <v>500</v>
      </c>
      <c r="B239" s="1330">
        <v>3.8054171316307506</v>
      </c>
      <c r="C239" s="1787">
        <v>3.7436812133305919</v>
      </c>
      <c r="D239" s="543">
        <v>2.1237171354559106</v>
      </c>
      <c r="E239" s="543">
        <v>3.5454413862427434</v>
      </c>
      <c r="F239" s="543">
        <v>3.6399631543712569</v>
      </c>
      <c r="G239" s="543">
        <v>4.0195752660950044</v>
      </c>
      <c r="H239" s="543">
        <v>4.2101390672677068</v>
      </c>
      <c r="I239" s="543">
        <v>4.05</v>
      </c>
      <c r="J239" s="543">
        <v>3.93</v>
      </c>
    </row>
    <row r="240" spans="1:11" s="541" customFormat="1" ht="12" customHeight="1">
      <c r="A240" s="845" t="s">
        <v>51</v>
      </c>
      <c r="B240" s="1332">
        <v>208.60250774233756</v>
      </c>
      <c r="C240" s="1789">
        <v>207.24442964135241</v>
      </c>
      <c r="D240" s="542">
        <v>208.49060493136361</v>
      </c>
      <c r="E240" s="542">
        <v>206.73320366594956</v>
      </c>
      <c r="F240" s="542">
        <v>204.6314141309453</v>
      </c>
      <c r="G240" s="542">
        <v>195.0919962472573</v>
      </c>
      <c r="H240" s="542">
        <v>193.63539046999099</v>
      </c>
      <c r="I240" s="542">
        <v>191.6</v>
      </c>
      <c r="J240" s="542">
        <v>188</v>
      </c>
    </row>
    <row r="241" spans="1:10" ht="22.5" customHeight="1">
      <c r="A241" s="2039"/>
      <c r="B241" s="2039"/>
      <c r="C241" s="2039"/>
      <c r="D241" s="2039"/>
      <c r="E241" s="2039"/>
      <c r="F241" s="2039"/>
      <c r="G241" s="2039"/>
      <c r="H241" s="2039"/>
      <c r="I241" s="2039"/>
      <c r="J241" s="2039"/>
    </row>
    <row r="242" spans="1:10" s="894" customFormat="1" ht="27" customHeight="1">
      <c r="A242" s="2470" t="s">
        <v>1330</v>
      </c>
      <c r="B242" s="2470"/>
      <c r="D242" s="2470" t="s">
        <v>1331</v>
      </c>
      <c r="E242" s="2470"/>
      <c r="F242" s="2470"/>
      <c r="G242" s="2470"/>
      <c r="H242" s="2470"/>
      <c r="I242" s="2470"/>
      <c r="J242" s="2470"/>
    </row>
    <row r="243" spans="1:10" s="540" customFormat="1" ht="12.2" customHeight="1">
      <c r="A243" s="2038"/>
      <c r="B243" s="2038"/>
      <c r="C243" s="2038"/>
      <c r="D243" s="2038"/>
      <c r="E243" s="2038"/>
      <c r="F243" s="2038"/>
      <c r="G243" s="2038"/>
      <c r="H243" s="2038"/>
      <c r="I243" s="2038"/>
      <c r="J243" s="2038"/>
    </row>
    <row r="244" spans="1:10" s="540" customFormat="1" ht="12.2" customHeight="1">
      <c r="A244" s="2038"/>
      <c r="B244" s="2038"/>
      <c r="C244" s="2038"/>
      <c r="D244" s="2038"/>
      <c r="E244" s="2038"/>
      <c r="F244" s="2038"/>
      <c r="G244" s="2038"/>
      <c r="H244" s="2038"/>
      <c r="I244" s="2038"/>
      <c r="J244" s="2038"/>
    </row>
    <row r="245" spans="1:10" s="540" customFormat="1" ht="12.2" customHeight="1">
      <c r="A245" s="2038"/>
      <c r="B245" s="2038"/>
      <c r="C245" s="2038"/>
      <c r="D245" s="2038"/>
      <c r="E245" s="2038"/>
      <c r="F245" s="2038"/>
      <c r="G245" s="2038"/>
      <c r="H245" s="2038"/>
      <c r="I245" s="2038"/>
      <c r="J245" s="2038"/>
    </row>
    <row r="246" spans="1:10" s="540" customFormat="1" ht="12.2" customHeight="1">
      <c r="A246" s="2038"/>
      <c r="B246" s="2038"/>
      <c r="C246" s="2038"/>
      <c r="D246" s="2038"/>
      <c r="E246" s="2038"/>
      <c r="F246" s="2038"/>
      <c r="G246" s="2038"/>
      <c r="H246" s="2038"/>
      <c r="I246" s="2038"/>
      <c r="J246" s="2038"/>
    </row>
    <row r="247" spans="1:10" s="540" customFormat="1" ht="12.2" customHeight="1">
      <c r="A247" s="2038"/>
      <c r="B247" s="2038"/>
      <c r="C247" s="2038"/>
      <c r="D247" s="2038"/>
      <c r="E247" s="2038"/>
      <c r="F247" s="2038"/>
      <c r="G247" s="2038"/>
      <c r="H247" s="2038"/>
      <c r="I247" s="2038"/>
      <c r="J247" s="2038"/>
    </row>
    <row r="248" spans="1:10" s="540" customFormat="1" ht="12.2" customHeight="1">
      <c r="A248" s="2038"/>
      <c r="B248" s="2038"/>
      <c r="C248" s="2038"/>
      <c r="D248" s="2038"/>
      <c r="E248" s="2038"/>
      <c r="F248" s="2038"/>
      <c r="G248" s="2038"/>
      <c r="H248" s="2038"/>
      <c r="I248" s="2038"/>
      <c r="J248" s="2038"/>
    </row>
    <row r="249" spans="1:10" s="540" customFormat="1" ht="12.2" customHeight="1">
      <c r="A249" s="2038"/>
      <c r="B249" s="2038"/>
      <c r="C249" s="2038"/>
      <c r="D249" s="2038"/>
      <c r="E249" s="2038"/>
      <c r="F249" s="2038"/>
      <c r="G249" s="2038"/>
      <c r="H249" s="2038"/>
      <c r="I249" s="2038"/>
      <c r="J249" s="2038"/>
    </row>
    <row r="250" spans="1:10" s="540" customFormat="1" ht="12.2" customHeight="1">
      <c r="A250" s="2038"/>
      <c r="B250" s="2038"/>
      <c r="C250" s="2038"/>
      <c r="D250" s="2038"/>
      <c r="E250" s="2038"/>
      <c r="F250" s="2038"/>
      <c r="G250" s="2038"/>
      <c r="H250" s="2038"/>
      <c r="I250" s="2038"/>
      <c r="J250" s="2038"/>
    </row>
    <row r="251" spans="1:10" s="540" customFormat="1" ht="12.2" customHeight="1">
      <c r="A251" s="2038"/>
      <c r="B251" s="2038"/>
      <c r="C251" s="2038"/>
      <c r="D251" s="2038"/>
      <c r="E251" s="2038"/>
      <c r="F251" s="2038"/>
      <c r="G251" s="2038"/>
      <c r="H251" s="2038"/>
      <c r="I251" s="2038"/>
      <c r="J251" s="2038"/>
    </row>
    <row r="252" spans="1:10" s="540" customFormat="1" ht="12.2" customHeight="1">
      <c r="A252" s="2038"/>
      <c r="B252" s="2038"/>
      <c r="C252" s="2038"/>
      <c r="D252" s="2038"/>
      <c r="E252" s="2038"/>
      <c r="F252" s="2038"/>
      <c r="G252" s="2038"/>
      <c r="H252" s="2038"/>
      <c r="I252" s="2038"/>
      <c r="J252" s="2038"/>
    </row>
    <row r="253" spans="1:10" s="540" customFormat="1" ht="12.2" customHeight="1">
      <c r="A253" s="2038"/>
      <c r="B253" s="2038"/>
      <c r="C253" s="2038"/>
      <c r="D253" s="2038"/>
      <c r="E253" s="2038"/>
      <c r="F253" s="2038"/>
      <c r="G253" s="2038"/>
      <c r="H253" s="2038"/>
      <c r="I253" s="2038"/>
      <c r="J253" s="2038"/>
    </row>
    <row r="254" spans="1:10" s="540" customFormat="1" ht="12.2" customHeight="1">
      <c r="A254" s="2038"/>
      <c r="B254" s="2038"/>
      <c r="C254" s="2038"/>
      <c r="D254" s="2038"/>
      <c r="E254" s="2038"/>
      <c r="F254" s="2038"/>
      <c r="G254" s="2038"/>
      <c r="H254" s="2038"/>
      <c r="I254" s="2038"/>
      <c r="J254" s="2038"/>
    </row>
    <row r="255" spans="1:10" s="540" customFormat="1" ht="12.2" customHeight="1">
      <c r="A255" s="2038"/>
      <c r="B255" s="2038"/>
      <c r="C255" s="2038"/>
      <c r="D255" s="2038"/>
      <c r="E255" s="2038"/>
      <c r="F255" s="2038"/>
      <c r="G255" s="2038"/>
      <c r="H255" s="2038"/>
      <c r="I255" s="2038"/>
      <c r="J255" s="2038"/>
    </row>
    <row r="256" spans="1:10" s="540" customFormat="1" ht="12.2" customHeight="1">
      <c r="A256" s="2038"/>
      <c r="B256" s="2038"/>
      <c r="C256" s="2038"/>
      <c r="D256" s="2038"/>
      <c r="E256" s="2038"/>
      <c r="F256" s="2038"/>
      <c r="G256" s="2038"/>
      <c r="H256" s="2038"/>
      <c r="I256" s="2038"/>
      <c r="J256" s="2038"/>
    </row>
    <row r="257" spans="1:10" s="540" customFormat="1" ht="12.2" customHeight="1">
      <c r="A257" s="2038"/>
      <c r="B257" s="2038"/>
      <c r="C257" s="2038"/>
      <c r="D257" s="2038"/>
      <c r="E257" s="2038"/>
      <c r="F257" s="2038"/>
      <c r="G257" s="2038"/>
      <c r="H257" s="2038"/>
      <c r="I257" s="2038"/>
      <c r="J257" s="2038"/>
    </row>
    <row r="258" spans="1:10" s="540" customFormat="1" ht="12.2" customHeight="1">
      <c r="A258" s="2038"/>
      <c r="B258" s="2038"/>
      <c r="C258" s="2038"/>
      <c r="D258" s="2038"/>
      <c r="E258" s="2038"/>
      <c r="F258" s="2038"/>
      <c r="G258" s="2038"/>
      <c r="H258" s="2038"/>
      <c r="I258" s="2038"/>
      <c r="J258" s="2038"/>
    </row>
    <row r="259" spans="1:10" s="540" customFormat="1" ht="12.2" customHeight="1">
      <c r="A259" s="2038"/>
      <c r="B259" s="2038"/>
      <c r="C259" s="2038"/>
      <c r="D259" s="2038"/>
      <c r="E259" s="2038"/>
      <c r="F259" s="2038"/>
      <c r="G259" s="2038"/>
      <c r="H259" s="2038"/>
      <c r="I259" s="2038"/>
      <c r="J259" s="2038"/>
    </row>
    <row r="260" spans="1:10" s="540" customFormat="1" ht="12.2" customHeight="1">
      <c r="A260" s="2038"/>
      <c r="B260" s="2038"/>
      <c r="C260" s="2038"/>
      <c r="D260" s="2038"/>
      <c r="E260" s="2038"/>
      <c r="F260" s="2038"/>
      <c r="G260" s="2038"/>
      <c r="H260" s="2038"/>
      <c r="I260" s="2038"/>
      <c r="J260" s="2038"/>
    </row>
    <row r="261" spans="1:10" s="540" customFormat="1" ht="12.2" customHeight="1">
      <c r="A261" s="2038"/>
      <c r="B261" s="2038"/>
      <c r="C261" s="2038"/>
      <c r="D261" s="2038"/>
      <c r="E261" s="2038"/>
      <c r="F261" s="2038"/>
      <c r="G261" s="2038"/>
      <c r="H261" s="2038"/>
      <c r="I261" s="2038"/>
      <c r="J261" s="2038"/>
    </row>
    <row r="262" spans="1:10" s="540" customFormat="1" ht="12.2" customHeight="1">
      <c r="A262" s="2038"/>
      <c r="B262" s="2038"/>
      <c r="C262" s="2038"/>
      <c r="D262" s="2038"/>
      <c r="E262" s="2038"/>
      <c r="F262" s="2038"/>
      <c r="G262" s="2038"/>
      <c r="H262" s="2038"/>
      <c r="I262" s="2038"/>
      <c r="J262" s="2038"/>
    </row>
    <row r="263" spans="1:10" s="540" customFormat="1" ht="7.5" customHeight="1"/>
    <row r="264" spans="1:10" s="98" customFormat="1" ht="21" customHeight="1">
      <c r="A264" s="2469" t="s">
        <v>1118</v>
      </c>
      <c r="B264" s="2469"/>
      <c r="C264" s="2469"/>
      <c r="D264" s="2469"/>
      <c r="E264" s="2469"/>
      <c r="F264" s="2469"/>
      <c r="G264" s="2469"/>
      <c r="H264" s="2469"/>
      <c r="I264" s="2469"/>
      <c r="J264" s="2469"/>
    </row>
    <row r="265" spans="1:10" s="540" customFormat="1" ht="12.2" customHeight="1">
      <c r="A265" s="2473" t="s">
        <v>1081</v>
      </c>
      <c r="B265" s="2473"/>
      <c r="C265" s="2473"/>
      <c r="D265" s="2473"/>
      <c r="E265" s="2473"/>
      <c r="F265" s="2473"/>
      <c r="G265" s="2473"/>
      <c r="H265" s="2473"/>
      <c r="I265" s="2473"/>
      <c r="J265" s="2473"/>
    </row>
    <row r="266" spans="1:10" s="540" customFormat="1" ht="12.2" customHeight="1">
      <c r="A266" s="2038"/>
      <c r="B266" s="2038"/>
      <c r="C266" s="2038"/>
      <c r="D266" s="2038"/>
      <c r="E266" s="2038"/>
      <c r="F266" s="2038"/>
      <c r="G266" s="2038"/>
      <c r="H266" s="2038"/>
      <c r="I266" s="2038"/>
      <c r="J266" s="2038"/>
    </row>
    <row r="267" spans="1:10" s="98" customFormat="1" ht="13.5" customHeight="1">
      <c r="A267" s="649"/>
      <c r="B267" s="650"/>
      <c r="C267" s="650"/>
      <c r="D267" s="650"/>
      <c r="E267" s="650"/>
      <c r="F267" s="650"/>
      <c r="G267" s="650"/>
      <c r="H267" s="650"/>
      <c r="I267" s="650"/>
      <c r="J267" s="650"/>
    </row>
    <row r="268" spans="1:10" s="502" customFormat="1" ht="33" customHeight="1">
      <c r="A268" s="2447" t="s">
        <v>1335</v>
      </c>
      <c r="B268" s="2447"/>
      <c r="C268" s="2447"/>
      <c r="D268" s="2447"/>
      <c r="E268" s="2447"/>
      <c r="F268" s="2447"/>
      <c r="G268" s="2447"/>
      <c r="H268" s="2447"/>
      <c r="I268" s="2447"/>
      <c r="J268" s="2447"/>
    </row>
    <row r="269" spans="1:10" s="50" customFormat="1" ht="12.75" customHeight="1"/>
    <row r="270" spans="1:10" s="52" customFormat="1" ht="11.25" customHeight="1">
      <c r="A270" s="539" t="s">
        <v>497</v>
      </c>
      <c r="B270" s="1303" t="s">
        <v>5</v>
      </c>
      <c r="C270" s="576" t="s">
        <v>3</v>
      </c>
      <c r="D270" s="575" t="s">
        <v>6</v>
      </c>
      <c r="E270" s="575" t="s">
        <v>2</v>
      </c>
      <c r="F270" s="576" t="s">
        <v>5</v>
      </c>
      <c r="G270" s="575" t="s">
        <v>3</v>
      </c>
      <c r="H270" s="575" t="s">
        <v>6</v>
      </c>
      <c r="I270" s="575" t="s">
        <v>2</v>
      </c>
      <c r="J270" s="576" t="s">
        <v>5</v>
      </c>
    </row>
    <row r="271" spans="1:10" s="52" customFormat="1" ht="11.25" customHeight="1">
      <c r="A271" s="68" t="s">
        <v>11</v>
      </c>
      <c r="B271" s="2269" t="s">
        <v>1547</v>
      </c>
      <c r="C271" s="577" t="s">
        <v>1157</v>
      </c>
      <c r="D271" s="577" t="s">
        <v>1157</v>
      </c>
      <c r="E271" s="577" t="s">
        <v>1157</v>
      </c>
      <c r="F271" s="577" t="s">
        <v>1157</v>
      </c>
      <c r="G271" s="577" t="s">
        <v>217</v>
      </c>
      <c r="H271" s="577" t="s">
        <v>217</v>
      </c>
      <c r="I271" s="577" t="s">
        <v>217</v>
      </c>
      <c r="J271" s="577" t="s">
        <v>217</v>
      </c>
    </row>
    <row r="272" spans="1:10" s="52" customFormat="1" ht="12" customHeight="1">
      <c r="A272" s="168" t="s">
        <v>574</v>
      </c>
      <c r="B272" s="1307">
        <v>17.877019191010003</v>
      </c>
      <c r="C272" s="1762">
        <v>17.097460713179998</v>
      </c>
      <c r="D272" s="391">
        <v>16.19301912916</v>
      </c>
      <c r="E272" s="391">
        <v>21.40150758847</v>
      </c>
      <c r="F272" s="391">
        <v>18.285751743549998</v>
      </c>
      <c r="G272" s="391">
        <v>18.851995172869998</v>
      </c>
      <c r="H272" s="391">
        <v>18.595453201729999</v>
      </c>
      <c r="I272" s="391">
        <v>19.251664332929998</v>
      </c>
      <c r="J272" s="391">
        <v>17.717985767839995</v>
      </c>
    </row>
    <row r="273" spans="1:11" s="52" customFormat="1" ht="12" customHeight="1">
      <c r="A273" s="245" t="s">
        <v>1295</v>
      </c>
      <c r="B273" s="1308">
        <v>21.296354191140001</v>
      </c>
      <c r="C273" s="1763">
        <v>26.090336977260002</v>
      </c>
      <c r="D273" s="392">
        <v>23.279001549250001</v>
      </c>
      <c r="E273" s="392">
        <v>23.951857958170006</v>
      </c>
      <c r="F273" s="392">
        <v>24.49536903856</v>
      </c>
      <c r="G273" s="392">
        <v>26.21076448466</v>
      </c>
      <c r="H273" s="392">
        <v>24.75153923473</v>
      </c>
      <c r="I273" s="392">
        <v>21.485478843690004</v>
      </c>
      <c r="J273" s="392">
        <v>21.51747844538</v>
      </c>
    </row>
    <row r="274" spans="1:11" s="52" customFormat="1" ht="12" customHeight="1">
      <c r="A274" s="172" t="s">
        <v>469</v>
      </c>
      <c r="B274" s="1308">
        <v>75.16025523914999</v>
      </c>
      <c r="C274" s="1763">
        <v>74.996956006940039</v>
      </c>
      <c r="D274" s="392">
        <v>79.848028807359981</v>
      </c>
      <c r="E274" s="392">
        <v>80.909921338879968</v>
      </c>
      <c r="F274" s="392">
        <v>82.392988967629989</v>
      </c>
      <c r="G274" s="392">
        <v>82.63505039735</v>
      </c>
      <c r="H274" s="392">
        <v>83.515701550849997</v>
      </c>
      <c r="I274" s="392">
        <v>80.175420590310011</v>
      </c>
      <c r="J274" s="392">
        <v>79.651981894969992</v>
      </c>
    </row>
    <row r="275" spans="1:11" s="52" customFormat="1" ht="12" customHeight="1">
      <c r="A275" s="172" t="s">
        <v>470</v>
      </c>
      <c r="B275" s="1308">
        <v>15.390165094000002</v>
      </c>
      <c r="C275" s="1763">
        <v>17.438019745570003</v>
      </c>
      <c r="D275" s="392">
        <v>17.150349063839997</v>
      </c>
      <c r="E275" s="392">
        <v>17.048134644659999</v>
      </c>
      <c r="F275" s="392">
        <v>17.868349120369999</v>
      </c>
      <c r="G275" s="392">
        <v>17.653325069040001</v>
      </c>
      <c r="H275" s="392">
        <v>17.337510619789999</v>
      </c>
      <c r="I275" s="392">
        <v>16.555771251790002</v>
      </c>
      <c r="J275" s="392">
        <v>15.474104058200002</v>
      </c>
    </row>
    <row r="276" spans="1:11" s="91" customFormat="1" ht="12" customHeight="1">
      <c r="A276" s="245" t="s">
        <v>471</v>
      </c>
      <c r="B276" s="1308">
        <v>7.68741256707</v>
      </c>
      <c r="C276" s="1763">
        <v>8.4450212653799994</v>
      </c>
      <c r="D276" s="392">
        <v>8.3521551899100004</v>
      </c>
      <c r="E276" s="392">
        <v>7.52679149064</v>
      </c>
      <c r="F276" s="392">
        <v>6.5821056345000022</v>
      </c>
      <c r="G276" s="392">
        <v>5.6777496571200006</v>
      </c>
      <c r="H276" s="392">
        <v>5.4732070507900001</v>
      </c>
      <c r="I276" s="392">
        <v>4.8083312790099999</v>
      </c>
      <c r="J276" s="392">
        <v>5.0495864147900003</v>
      </c>
    </row>
    <row r="277" spans="1:11" s="91" customFormat="1" ht="12" customHeight="1">
      <c r="A277" s="172" t="s">
        <v>226</v>
      </c>
      <c r="B277" s="1308">
        <v>25.352091629860002</v>
      </c>
      <c r="C277" s="1763">
        <v>25.042935698569998</v>
      </c>
      <c r="D277" s="392">
        <v>23.561930716769997</v>
      </c>
      <c r="E277" s="392">
        <v>22.789286992160005</v>
      </c>
      <c r="F277" s="392">
        <v>20.763762208129997</v>
      </c>
      <c r="G277" s="392">
        <v>19.882107977559997</v>
      </c>
      <c r="H277" s="392">
        <v>18.782366531840001</v>
      </c>
      <c r="I277" s="392">
        <v>22.595523418269998</v>
      </c>
      <c r="J277" s="392">
        <v>19.203273812669998</v>
      </c>
    </row>
    <row r="278" spans="1:11" s="91" customFormat="1" ht="12" customHeight="1">
      <c r="A278" s="172" t="s">
        <v>571</v>
      </c>
      <c r="B278" s="1308">
        <v>10.357619029529999</v>
      </c>
      <c r="C278" s="1763">
        <v>11.06969459037</v>
      </c>
      <c r="D278" s="392">
        <v>10.51361041531</v>
      </c>
      <c r="E278" s="392">
        <v>8.6183038676199981</v>
      </c>
      <c r="F278" s="392">
        <v>7.7976660089100003</v>
      </c>
      <c r="G278" s="392">
        <v>7.6796707435699991</v>
      </c>
      <c r="H278" s="392">
        <v>7.71503612318</v>
      </c>
      <c r="I278" s="392">
        <v>8.5361461166900003</v>
      </c>
      <c r="J278" s="392">
        <v>8.6836094662299974</v>
      </c>
    </row>
    <row r="279" spans="1:11" s="91" customFormat="1" ht="12" customHeight="1">
      <c r="A279" s="172" t="s">
        <v>81</v>
      </c>
      <c r="B279" s="1308">
        <v>24.709892805680003</v>
      </c>
      <c r="C279" s="1763">
        <v>23.247440303950004</v>
      </c>
      <c r="D279" s="392">
        <v>20.539084774409996</v>
      </c>
      <c r="E279" s="392">
        <v>19.508607811230004</v>
      </c>
      <c r="F279" s="392">
        <v>19.297511938860005</v>
      </c>
      <c r="G279" s="392">
        <v>20.243574696220001</v>
      </c>
      <c r="H279" s="392">
        <v>17.603941710810002</v>
      </c>
      <c r="I279" s="392">
        <v>16.822343833790004</v>
      </c>
      <c r="J279" s="392">
        <v>16.331324235410001</v>
      </c>
    </row>
    <row r="280" spans="1:11" s="91" customFormat="1" ht="12" customHeight="1">
      <c r="A280" s="489" t="s">
        <v>472</v>
      </c>
      <c r="B280" s="1308">
        <v>20.628596920370004</v>
      </c>
      <c r="C280" s="1763">
        <v>16.686596789140001</v>
      </c>
      <c r="D280" s="392">
        <v>15.889589293119998</v>
      </c>
      <c r="E280" s="392">
        <v>15.777176709100001</v>
      </c>
      <c r="F280" s="392">
        <v>12.51315520562</v>
      </c>
      <c r="G280" s="392">
        <v>11.955726188290001</v>
      </c>
      <c r="H280" s="392">
        <v>10.64560847878</v>
      </c>
      <c r="I280" s="392">
        <v>11.1271567632</v>
      </c>
      <c r="J280" s="392">
        <v>9.46138667538</v>
      </c>
    </row>
    <row r="281" spans="1:11" s="93" customFormat="1" ht="12" customHeight="1">
      <c r="A281" s="378" t="s">
        <v>51</v>
      </c>
      <c r="B281" s="1311">
        <v>218.45940666781001</v>
      </c>
      <c r="C281" s="1766">
        <v>220.11446209036009</v>
      </c>
      <c r="D281" s="396">
        <v>215.32676893912998</v>
      </c>
      <c r="E281" s="396">
        <v>217.53158840092999</v>
      </c>
      <c r="F281" s="396">
        <v>209.99665986612999</v>
      </c>
      <c r="G281" s="396">
        <v>210.78996438668</v>
      </c>
      <c r="H281" s="396">
        <v>204.5</v>
      </c>
      <c r="I281" s="396">
        <v>201.35783642967999</v>
      </c>
      <c r="J281" s="396">
        <v>193.09073077086995</v>
      </c>
    </row>
    <row r="282" spans="1:11" ht="12" customHeight="1">
      <c r="B282" s="559"/>
      <c r="C282" s="630"/>
      <c r="D282" s="559"/>
      <c r="E282" s="559"/>
      <c r="F282" s="559"/>
      <c r="G282" s="559"/>
      <c r="H282" s="559"/>
      <c r="I282" s="559"/>
      <c r="J282" s="559"/>
    </row>
    <row r="283" spans="1:11" s="52" customFormat="1" ht="11.25" customHeight="1">
      <c r="A283" s="539" t="s">
        <v>498</v>
      </c>
      <c r="B283" s="1303" t="s">
        <v>5</v>
      </c>
      <c r="C283" s="576" t="s">
        <v>3</v>
      </c>
      <c r="D283" s="575" t="s">
        <v>6</v>
      </c>
      <c r="E283" s="575" t="s">
        <v>2</v>
      </c>
      <c r="F283" s="576" t="s">
        <v>5</v>
      </c>
      <c r="G283" s="575" t="s">
        <v>3</v>
      </c>
      <c r="H283" s="575" t="s">
        <v>6</v>
      </c>
      <c r="I283" s="575" t="s">
        <v>2</v>
      </c>
      <c r="J283" s="576" t="s">
        <v>5</v>
      </c>
    </row>
    <row r="284" spans="1:11" s="52" customFormat="1" ht="11.25" customHeight="1">
      <c r="A284" s="725" t="s">
        <v>11</v>
      </c>
      <c r="B284" s="2269" t="s">
        <v>1547</v>
      </c>
      <c r="C284" s="577" t="s">
        <v>1157</v>
      </c>
      <c r="D284" s="577" t="s">
        <v>1157</v>
      </c>
      <c r="E284" s="577" t="s">
        <v>1157</v>
      </c>
      <c r="F284" s="577" t="s">
        <v>1157</v>
      </c>
      <c r="G284" s="577" t="s">
        <v>217</v>
      </c>
      <c r="H284" s="577" t="s">
        <v>217</v>
      </c>
      <c r="I284" s="577" t="s">
        <v>217</v>
      </c>
      <c r="J284" s="577" t="s">
        <v>217</v>
      </c>
    </row>
    <row r="285" spans="1:11" s="52" customFormat="1" ht="12" customHeight="1">
      <c r="A285" s="172" t="s">
        <v>575</v>
      </c>
      <c r="B285" s="1308">
        <v>17.499202564280001</v>
      </c>
      <c r="C285" s="1763">
        <v>20.043746152529998</v>
      </c>
      <c r="D285" s="392">
        <v>19.41828449398</v>
      </c>
      <c r="E285" s="392">
        <v>22.300302600560002</v>
      </c>
      <c r="F285" s="392">
        <v>22.520587583860003</v>
      </c>
      <c r="G285" s="392">
        <v>20.849212523210003</v>
      </c>
      <c r="H285" s="392">
        <v>22.5541037331</v>
      </c>
      <c r="I285" s="392">
        <v>22.635886716079995</v>
      </c>
      <c r="J285" s="392">
        <v>22.531391265630003</v>
      </c>
    </row>
    <row r="286" spans="1:11" s="52" customFormat="1" ht="12" customHeight="1">
      <c r="A286" s="172" t="s">
        <v>576</v>
      </c>
      <c r="B286" s="1308">
        <v>36.805001431330012</v>
      </c>
      <c r="C286" s="1763">
        <v>35.792652465759993</v>
      </c>
      <c r="D286" s="392">
        <v>34.353140455910001</v>
      </c>
      <c r="E286" s="392">
        <v>28.627281569300003</v>
      </c>
      <c r="F286" s="392">
        <v>21.02276069186</v>
      </c>
      <c r="G286" s="392">
        <v>20.456325311860002</v>
      </c>
      <c r="H286" s="392">
        <v>18.491870860679999</v>
      </c>
      <c r="I286" s="392">
        <v>17.548944944039999</v>
      </c>
      <c r="J286" s="392">
        <v>16.616505291309998</v>
      </c>
    </row>
    <row r="287" spans="1:11" s="52" customFormat="1" ht="12" customHeight="1">
      <c r="A287" s="172" t="s">
        <v>473</v>
      </c>
      <c r="B287" s="1308">
        <v>8.6879890724799989</v>
      </c>
      <c r="C287" s="1763">
        <v>7.3304909443899993</v>
      </c>
      <c r="D287" s="392">
        <v>9.6993166476999999</v>
      </c>
      <c r="E287" s="392">
        <v>10.22390752934</v>
      </c>
      <c r="F287" s="392">
        <v>10.106239345799999</v>
      </c>
      <c r="G287" s="392">
        <v>11.034424122329998</v>
      </c>
      <c r="H287" s="392">
        <v>13.11019601059</v>
      </c>
      <c r="I287" s="392">
        <v>11.735076113180002</v>
      </c>
      <c r="J287" s="392">
        <v>10.657160628939996</v>
      </c>
    </row>
    <row r="288" spans="1:11" s="91" customFormat="1" ht="12" customHeight="1">
      <c r="A288" s="245" t="s">
        <v>1297</v>
      </c>
      <c r="B288" s="1308">
        <v>13.124706546459999</v>
      </c>
      <c r="C288" s="1763">
        <v>14.022857933789997</v>
      </c>
      <c r="D288" s="392">
        <v>12.569333945509998</v>
      </c>
      <c r="E288" s="392">
        <v>13.363082202369998</v>
      </c>
      <c r="F288" s="392">
        <v>13.38828642791</v>
      </c>
      <c r="G288" s="392">
        <v>13.460178689339996</v>
      </c>
      <c r="H288" s="392">
        <v>11.35267193846</v>
      </c>
      <c r="I288" s="392">
        <v>11.52820991984</v>
      </c>
      <c r="J288" s="392">
        <v>10.606923381149999</v>
      </c>
      <c r="K288" s="52"/>
    </row>
    <row r="289" spans="1:11" s="91" customFormat="1" ht="12" customHeight="1">
      <c r="A289" s="172" t="s">
        <v>1296</v>
      </c>
      <c r="B289" s="1308">
        <v>24.224372775010007</v>
      </c>
      <c r="C289" s="1763">
        <v>28.005199740680009</v>
      </c>
      <c r="D289" s="392">
        <v>22.231962288439998</v>
      </c>
      <c r="E289" s="392">
        <v>20.214407248160004</v>
      </c>
      <c r="F289" s="392">
        <v>20.112419568090004</v>
      </c>
      <c r="G289" s="392">
        <v>22.468405313569999</v>
      </c>
      <c r="H289" s="392">
        <v>18.603306675150002</v>
      </c>
      <c r="I289" s="392">
        <v>18.202428091740003</v>
      </c>
      <c r="J289" s="392">
        <v>17.782936581850002</v>
      </c>
      <c r="K289" s="52"/>
    </row>
    <row r="290" spans="1:11" s="91" customFormat="1" ht="12" customHeight="1">
      <c r="A290" s="172" t="s">
        <v>577</v>
      </c>
      <c r="B290" s="1308">
        <v>31.394806348169993</v>
      </c>
      <c r="C290" s="1763">
        <v>27.607874577420002</v>
      </c>
      <c r="D290" s="392">
        <v>24.881165780319996</v>
      </c>
      <c r="E290" s="392">
        <v>24.77475538377</v>
      </c>
      <c r="F290" s="392">
        <v>23.546279641760002</v>
      </c>
      <c r="G290" s="392">
        <v>26.059672779849997</v>
      </c>
      <c r="H290" s="392">
        <v>24.273741498140001</v>
      </c>
      <c r="I290" s="392">
        <v>21.763000572470002</v>
      </c>
      <c r="J290" s="392">
        <v>20.525031543210002</v>
      </c>
      <c r="K290" s="52"/>
    </row>
    <row r="291" spans="1:11" s="91" customFormat="1" ht="12" customHeight="1">
      <c r="A291" s="489" t="s">
        <v>474</v>
      </c>
      <c r="B291" s="1308">
        <v>21.645109217279998</v>
      </c>
      <c r="C291" s="1763">
        <v>18.227712951690002</v>
      </c>
      <c r="D291" s="392">
        <v>19.434081838610002</v>
      </c>
      <c r="E291" s="392">
        <v>17.20884080283</v>
      </c>
      <c r="F291" s="392">
        <v>15.87906456102</v>
      </c>
      <c r="G291" s="392">
        <v>13.994562974810002</v>
      </c>
      <c r="H291" s="392">
        <v>13.836610835369999</v>
      </c>
      <c r="I291" s="392">
        <v>13.957825509059997</v>
      </c>
      <c r="J291" s="392">
        <v>13.149295048700001</v>
      </c>
      <c r="K291" s="52"/>
    </row>
    <row r="292" spans="1:11" s="93" customFormat="1" ht="12" customHeight="1">
      <c r="A292" s="378" t="s">
        <v>51</v>
      </c>
      <c r="B292" s="1311">
        <v>153.38118795501001</v>
      </c>
      <c r="C292" s="1766">
        <v>151.03053476625999</v>
      </c>
      <c r="D292" s="396">
        <v>142.58728545047001</v>
      </c>
      <c r="E292" s="396">
        <v>136.71257733633001</v>
      </c>
      <c r="F292" s="396">
        <v>126.5756378203</v>
      </c>
      <c r="G292" s="396">
        <v>128.32278171497001</v>
      </c>
      <c r="H292" s="396">
        <v>122.22250155149</v>
      </c>
      <c r="I292" s="396">
        <v>117.37137186641</v>
      </c>
      <c r="J292" s="396">
        <v>111.86924374079001</v>
      </c>
    </row>
    <row r="293" spans="1:11" ht="12" customHeight="1">
      <c r="B293" s="559"/>
      <c r="C293" s="630"/>
      <c r="D293" s="559"/>
      <c r="E293" s="559"/>
      <c r="F293" s="559"/>
      <c r="G293" s="559"/>
      <c r="H293" s="559"/>
      <c r="I293" s="559"/>
      <c r="J293" s="559"/>
    </row>
    <row r="294" spans="1:11" s="52" customFormat="1" ht="11.25" customHeight="1">
      <c r="A294" s="539" t="s">
        <v>499</v>
      </c>
      <c r="B294" s="1303" t="s">
        <v>5</v>
      </c>
      <c r="C294" s="576" t="s">
        <v>3</v>
      </c>
      <c r="D294" s="575" t="s">
        <v>6</v>
      </c>
      <c r="E294" s="575" t="s">
        <v>2</v>
      </c>
      <c r="F294" s="576" t="s">
        <v>5</v>
      </c>
      <c r="G294" s="575" t="s">
        <v>3</v>
      </c>
      <c r="H294" s="575" t="s">
        <v>6</v>
      </c>
      <c r="I294" s="575" t="s">
        <v>2</v>
      </c>
      <c r="J294" s="576" t="s">
        <v>5</v>
      </c>
    </row>
    <row r="295" spans="1:11" s="52" customFormat="1" ht="11.25" customHeight="1">
      <c r="A295" s="68" t="s">
        <v>11</v>
      </c>
      <c r="B295" s="2269" t="s">
        <v>1547</v>
      </c>
      <c r="C295" s="577" t="s">
        <v>1157</v>
      </c>
      <c r="D295" s="577" t="s">
        <v>1157</v>
      </c>
      <c r="E295" s="577" t="s">
        <v>1157</v>
      </c>
      <c r="F295" s="577" t="s">
        <v>1157</v>
      </c>
      <c r="G295" s="577" t="s">
        <v>217</v>
      </c>
      <c r="H295" s="577" t="s">
        <v>217</v>
      </c>
      <c r="I295" s="577" t="s">
        <v>217</v>
      </c>
      <c r="J295" s="577" t="s">
        <v>217</v>
      </c>
    </row>
    <row r="296" spans="1:11" s="52" customFormat="1" ht="12" customHeight="1">
      <c r="A296" s="168" t="s">
        <v>578</v>
      </c>
      <c r="B296" s="1307">
        <v>14.911574323080002</v>
      </c>
      <c r="C296" s="1762">
        <v>17.6570262083</v>
      </c>
      <c r="D296" s="391">
        <v>14.528636342370003</v>
      </c>
      <c r="E296" s="391">
        <v>11.34618588707</v>
      </c>
      <c r="F296" s="391">
        <v>10.818036231720001</v>
      </c>
      <c r="G296" s="391">
        <v>10.66290285939</v>
      </c>
      <c r="H296" s="391">
        <v>10.66595703958</v>
      </c>
      <c r="I296" s="391">
        <v>11.477010278550001</v>
      </c>
      <c r="J296" s="391">
        <v>10.14157002456</v>
      </c>
    </row>
    <row r="297" spans="1:11" s="52" customFormat="1" ht="12" customHeight="1">
      <c r="A297" s="172" t="s">
        <v>82</v>
      </c>
      <c r="B297" s="1308">
        <v>65.820086972180007</v>
      </c>
      <c r="C297" s="1763">
        <v>55.466688461300009</v>
      </c>
      <c r="D297" s="392">
        <v>55.479585244909991</v>
      </c>
      <c r="E297" s="392">
        <v>51.623810855269987</v>
      </c>
      <c r="F297" s="392">
        <v>45.853855800880012</v>
      </c>
      <c r="G297" s="392">
        <v>47.563272094500014</v>
      </c>
      <c r="H297" s="392">
        <v>46.905266375430003</v>
      </c>
      <c r="I297" s="392">
        <v>46.704791531790001</v>
      </c>
      <c r="J297" s="392">
        <v>42.654313211169992</v>
      </c>
    </row>
    <row r="298" spans="1:11" s="52" customFormat="1" ht="12" customHeight="1">
      <c r="A298" s="172" t="s">
        <v>579</v>
      </c>
      <c r="B298" s="1308">
        <v>25.555716948919997</v>
      </c>
      <c r="C298" s="1763">
        <v>26.411312222060001</v>
      </c>
      <c r="D298" s="392">
        <v>21.997966208170002</v>
      </c>
      <c r="E298" s="392">
        <v>21.490920007530004</v>
      </c>
      <c r="F298" s="392">
        <v>20.845560813649996</v>
      </c>
      <c r="G298" s="392">
        <v>19.960309074290006</v>
      </c>
      <c r="H298" s="392">
        <v>17.059728320720001</v>
      </c>
      <c r="I298" s="392">
        <v>19.54159419414</v>
      </c>
      <c r="J298" s="392">
        <v>22.148943382790005</v>
      </c>
    </row>
    <row r="299" spans="1:11" s="91" customFormat="1" ht="12" customHeight="1">
      <c r="A299" s="172" t="s">
        <v>580</v>
      </c>
      <c r="B299" s="1308">
        <v>42.372745195929994</v>
      </c>
      <c r="C299" s="1763">
        <v>42.544156680499988</v>
      </c>
      <c r="D299" s="392">
        <v>39.189098389600012</v>
      </c>
      <c r="E299" s="392">
        <v>39.08975141714</v>
      </c>
      <c r="F299" s="392">
        <v>39.505507394970003</v>
      </c>
      <c r="G299" s="392">
        <v>38.713756766170015</v>
      </c>
      <c r="H299" s="392">
        <v>34.201273557870003</v>
      </c>
      <c r="I299" s="392">
        <v>35.367135398949998</v>
      </c>
      <c r="J299" s="392">
        <v>34.218488302749996</v>
      </c>
      <c r="K299" s="52"/>
    </row>
    <row r="300" spans="1:11" s="91" customFormat="1" ht="12" customHeight="1">
      <c r="A300" s="489" t="s">
        <v>475</v>
      </c>
      <c r="B300" s="1308">
        <v>14.150591550660002</v>
      </c>
      <c r="C300" s="1763">
        <v>14.00564029943</v>
      </c>
      <c r="D300" s="392">
        <v>11.221532550429998</v>
      </c>
      <c r="E300" s="392">
        <v>14.54909807332</v>
      </c>
      <c r="F300" s="392">
        <v>14.852371449700001</v>
      </c>
      <c r="G300" s="392">
        <v>13.201846198490001</v>
      </c>
      <c r="H300" s="392">
        <v>11.63812680577</v>
      </c>
      <c r="I300" s="392">
        <v>8.6822478700400012</v>
      </c>
      <c r="J300" s="392">
        <v>7.9157959848500008</v>
      </c>
      <c r="K300" s="52"/>
    </row>
    <row r="301" spans="1:11" s="93" customFormat="1" ht="12" customHeight="1">
      <c r="A301" s="378" t="s">
        <v>51</v>
      </c>
      <c r="B301" s="1311">
        <v>162.81071499077001</v>
      </c>
      <c r="C301" s="1766">
        <v>156.08482387159</v>
      </c>
      <c r="D301" s="396">
        <v>142.41681873548001</v>
      </c>
      <c r="E301" s="396">
        <v>138.09976624033001</v>
      </c>
      <c r="F301" s="396">
        <v>131.87533169092001</v>
      </c>
      <c r="G301" s="396">
        <v>130.10208699284001</v>
      </c>
      <c r="H301" s="396">
        <v>120.47035209937</v>
      </c>
      <c r="I301" s="396">
        <v>121.77277927347001</v>
      </c>
      <c r="J301" s="396">
        <v>117.07911090611999</v>
      </c>
    </row>
    <row r="302" spans="1:11" ht="12" customHeight="1">
      <c r="B302" s="559"/>
      <c r="C302" s="630"/>
      <c r="D302" s="559"/>
      <c r="E302" s="559"/>
      <c r="F302" s="559"/>
      <c r="G302" s="559"/>
      <c r="H302" s="559"/>
      <c r="I302" s="559"/>
      <c r="J302" s="559"/>
    </row>
    <row r="303" spans="1:11" s="50" customFormat="1" ht="12.75" customHeight="1">
      <c r="A303" s="539" t="s">
        <v>517</v>
      </c>
    </row>
    <row r="304" spans="1:11" s="52" customFormat="1" ht="11.25" customHeight="1">
      <c r="A304" s="539" t="s">
        <v>518</v>
      </c>
      <c r="B304" s="1303" t="s">
        <v>5</v>
      </c>
      <c r="C304" s="576" t="s">
        <v>3</v>
      </c>
      <c r="D304" s="575" t="s">
        <v>6</v>
      </c>
      <c r="E304" s="575" t="s">
        <v>2</v>
      </c>
      <c r="F304" s="576" t="s">
        <v>5</v>
      </c>
      <c r="G304" s="575" t="s">
        <v>3</v>
      </c>
      <c r="H304" s="575" t="s">
        <v>6</v>
      </c>
      <c r="I304" s="575" t="s">
        <v>2</v>
      </c>
      <c r="J304" s="576" t="s">
        <v>5</v>
      </c>
    </row>
    <row r="305" spans="1:17" s="52" customFormat="1" ht="11.25" customHeight="1">
      <c r="A305" s="68" t="s">
        <v>11</v>
      </c>
      <c r="B305" s="2269" t="s">
        <v>1547</v>
      </c>
      <c r="C305" s="577" t="s">
        <v>1157</v>
      </c>
      <c r="D305" s="577" t="s">
        <v>1157</v>
      </c>
      <c r="E305" s="577" t="s">
        <v>1157</v>
      </c>
      <c r="F305" s="577" t="s">
        <v>1157</v>
      </c>
      <c r="G305" s="577" t="s">
        <v>217</v>
      </c>
      <c r="H305" s="577" t="s">
        <v>217</v>
      </c>
      <c r="I305" s="577" t="s">
        <v>217</v>
      </c>
      <c r="J305" s="577" t="s">
        <v>217</v>
      </c>
    </row>
    <row r="306" spans="1:17" s="52" customFormat="1" ht="12" customHeight="1">
      <c r="A306" s="168" t="s">
        <v>581</v>
      </c>
      <c r="B306" s="1307">
        <v>19.060744917839997</v>
      </c>
      <c r="C306" s="1762">
        <v>15.04379683604</v>
      </c>
      <c r="D306" s="391">
        <v>13.080405986720001</v>
      </c>
      <c r="E306" s="391">
        <v>12.832154559869998</v>
      </c>
      <c r="F306" s="391">
        <v>12.068115006260005</v>
      </c>
      <c r="G306" s="391">
        <v>13.113163449400004</v>
      </c>
      <c r="H306" s="391">
        <v>15.595655929779999</v>
      </c>
      <c r="I306" s="391">
        <v>15.818909773740002</v>
      </c>
      <c r="J306" s="391">
        <v>16.179098924729999</v>
      </c>
    </row>
    <row r="307" spans="1:17" s="52" customFormat="1" ht="12" customHeight="1">
      <c r="A307" s="172" t="s">
        <v>582</v>
      </c>
      <c r="B307" s="1308">
        <v>25.621633127920003</v>
      </c>
      <c r="C307" s="1763">
        <v>24.343934644829996</v>
      </c>
      <c r="D307" s="392">
        <v>21.677085938309993</v>
      </c>
      <c r="E307" s="392">
        <v>20.173711418410004</v>
      </c>
      <c r="F307" s="392">
        <v>20.973190401630003</v>
      </c>
      <c r="G307" s="392">
        <v>22.715654032849994</v>
      </c>
      <c r="H307" s="392">
        <v>24.755697121970002</v>
      </c>
      <c r="I307" s="392">
        <v>24.714712271459994</v>
      </c>
      <c r="J307" s="392">
        <v>25.792197674659999</v>
      </c>
    </row>
    <row r="308" spans="1:17" s="52" customFormat="1" ht="12" customHeight="1">
      <c r="A308" s="172" t="s">
        <v>583</v>
      </c>
      <c r="B308" s="1308">
        <v>23.842103975220002</v>
      </c>
      <c r="C308" s="1763">
        <v>22.267160528200009</v>
      </c>
      <c r="D308" s="392">
        <v>20.453351512249995</v>
      </c>
      <c r="E308" s="392">
        <v>17.85857125946</v>
      </c>
      <c r="F308" s="392">
        <v>16.018089335840003</v>
      </c>
      <c r="G308" s="392">
        <v>17.572731809490001</v>
      </c>
      <c r="H308" s="392">
        <v>17.796847053560001</v>
      </c>
      <c r="I308" s="392">
        <v>16.664605898320001</v>
      </c>
      <c r="J308" s="392">
        <v>16.790511642260004</v>
      </c>
    </row>
    <row r="309" spans="1:17" s="52" customFormat="1" ht="12" customHeight="1">
      <c r="A309" s="172" t="s">
        <v>584</v>
      </c>
      <c r="B309" s="1308">
        <v>10.346208808130001</v>
      </c>
      <c r="C309" s="1763">
        <v>10.95841745257</v>
      </c>
      <c r="D309" s="392">
        <v>9.1581165182599982</v>
      </c>
      <c r="E309" s="392">
        <v>6.4291707407100001</v>
      </c>
      <c r="F309" s="392">
        <v>6.7406606230800001</v>
      </c>
      <c r="G309" s="392">
        <v>6.6980767841499995</v>
      </c>
      <c r="H309" s="392">
        <v>6.6942586901799999</v>
      </c>
      <c r="I309" s="392">
        <v>6.9944573246699999</v>
      </c>
      <c r="J309" s="392">
        <v>6.46803683104</v>
      </c>
    </row>
    <row r="310" spans="1:17" s="52" customFormat="1" ht="12" customHeight="1">
      <c r="A310" s="172" t="s">
        <v>585</v>
      </c>
      <c r="B310" s="1308">
        <v>27.081667894359999</v>
      </c>
      <c r="C310" s="1763">
        <v>24.425085683070009</v>
      </c>
      <c r="D310" s="392">
        <v>21.396759511369996</v>
      </c>
      <c r="E310" s="392">
        <v>17.953343925229998</v>
      </c>
      <c r="F310" s="392">
        <v>17.64161951482</v>
      </c>
      <c r="G310" s="392">
        <v>18.572224511040009</v>
      </c>
      <c r="H310" s="392">
        <v>19.64890812837</v>
      </c>
      <c r="I310" s="392">
        <v>21.04703346286</v>
      </c>
      <c r="J310" s="392">
        <v>21.831798783979998</v>
      </c>
    </row>
    <row r="311" spans="1:17" s="52" customFormat="1" ht="12" customHeight="1">
      <c r="A311" s="172" t="s">
        <v>586</v>
      </c>
      <c r="B311" s="1308">
        <v>30.75504261863999</v>
      </c>
      <c r="C311" s="1763">
        <v>27.050316841449995</v>
      </c>
      <c r="D311" s="392">
        <v>21.578519027190001</v>
      </c>
      <c r="E311" s="392">
        <v>21.549440355240005</v>
      </c>
      <c r="F311" s="392">
        <v>21.933862717040004</v>
      </c>
      <c r="G311" s="392">
        <v>22.851132472180002</v>
      </c>
      <c r="H311" s="392">
        <v>22.64755324051</v>
      </c>
      <c r="I311" s="392">
        <v>23.826230514460001</v>
      </c>
      <c r="J311" s="392">
        <v>23.584676671769998</v>
      </c>
    </row>
    <row r="312" spans="1:17" s="52" customFormat="1" ht="12" customHeight="1">
      <c r="A312" s="172" t="s">
        <v>476</v>
      </c>
      <c r="B312" s="1308">
        <v>8.6530945640400034</v>
      </c>
      <c r="C312" s="1763">
        <v>8.5971703828599999</v>
      </c>
      <c r="D312" s="392">
        <v>7.3764215668700013</v>
      </c>
      <c r="E312" s="392">
        <v>8.7468057455400015</v>
      </c>
      <c r="F312" s="392">
        <v>7.0595843648600001</v>
      </c>
      <c r="G312" s="392">
        <v>7.5803952166400004</v>
      </c>
      <c r="H312" s="392">
        <v>8.1459228567699995</v>
      </c>
      <c r="I312" s="392">
        <v>8.997217688380001</v>
      </c>
      <c r="J312" s="392">
        <v>8.3062271029399977</v>
      </c>
    </row>
    <row r="313" spans="1:17" s="52" customFormat="1" ht="12" customHeight="1">
      <c r="A313" s="172" t="s">
        <v>587</v>
      </c>
      <c r="B313" s="1308">
        <v>57.475505137689986</v>
      </c>
      <c r="C313" s="1763">
        <v>51.892459153709993</v>
      </c>
      <c r="D313" s="392">
        <v>44.168554994119994</v>
      </c>
      <c r="E313" s="392">
        <v>41.889073035580005</v>
      </c>
      <c r="F313" s="392">
        <v>39.246596243949995</v>
      </c>
      <c r="G313" s="392">
        <v>42.737484696199999</v>
      </c>
      <c r="H313" s="392">
        <v>42.873253431369996</v>
      </c>
      <c r="I313" s="392">
        <v>42.84997922054999</v>
      </c>
      <c r="J313" s="392">
        <v>44.53532597026998</v>
      </c>
    </row>
    <row r="314" spans="1:17" s="91" customFormat="1" ht="12" customHeight="1">
      <c r="A314" s="172" t="s">
        <v>589</v>
      </c>
      <c r="B314" s="1308">
        <v>5.4540036080099998</v>
      </c>
      <c r="C314" s="1763">
        <v>5.3020517037100001</v>
      </c>
      <c r="D314" s="392">
        <v>4.7433813154700006</v>
      </c>
      <c r="E314" s="392">
        <v>5.3752836095600003</v>
      </c>
      <c r="F314" s="392">
        <v>5.4259937658599995</v>
      </c>
      <c r="G314" s="392">
        <v>5.4835475538400011</v>
      </c>
      <c r="H314" s="392">
        <v>5.6571856498599997</v>
      </c>
      <c r="I314" s="392">
        <v>6.0387907461300001</v>
      </c>
      <c r="J314" s="392">
        <v>6.0950090799200005</v>
      </c>
      <c r="K314" s="52"/>
    </row>
    <row r="315" spans="1:17" s="91" customFormat="1" ht="12" customHeight="1">
      <c r="A315" s="1599" t="s">
        <v>1119</v>
      </c>
      <c r="B315" s="1308">
        <v>6.0171364303799981</v>
      </c>
      <c r="C315" s="1763">
        <v>5.7429432742299964</v>
      </c>
      <c r="D315" s="392">
        <v>5.3293184948099963</v>
      </c>
      <c r="E315" s="392">
        <v>4.75911177392</v>
      </c>
      <c r="F315" s="392">
        <v>4.8515928055700011</v>
      </c>
      <c r="G315" s="392">
        <v>11.446100299579998</v>
      </c>
      <c r="H315" s="392">
        <v>10.32948334366</v>
      </c>
      <c r="I315" s="392">
        <v>9.1703990316600006</v>
      </c>
      <c r="J315" s="392">
        <v>7.8123515264999996</v>
      </c>
      <c r="K315" s="52"/>
    </row>
    <row r="316" spans="1:17" s="52" customFormat="1" ht="12" customHeight="1">
      <c r="A316" s="1599" t="s">
        <v>588</v>
      </c>
      <c r="B316" s="1308">
        <v>14.69945862534</v>
      </c>
      <c r="C316" s="1763">
        <v>15.53270094518</v>
      </c>
      <c r="D316" s="392">
        <v>11.870861830529998</v>
      </c>
      <c r="E316" s="392">
        <v>11.502796417180001</v>
      </c>
      <c r="F316" s="392">
        <v>11.971821021960002</v>
      </c>
      <c r="G316" s="392">
        <v>9.4997123251000026</v>
      </c>
      <c r="H316" s="392">
        <v>5.2133879773400009</v>
      </c>
      <c r="I316" s="392">
        <v>9.4472350498700006</v>
      </c>
      <c r="J316" s="392">
        <v>8.95014242389</v>
      </c>
    </row>
    <row r="317" spans="1:17" s="93" customFormat="1" ht="12" customHeight="1">
      <c r="A317" s="378" t="s">
        <v>51</v>
      </c>
      <c r="B317" s="1311">
        <v>229.00659970756999</v>
      </c>
      <c r="C317" s="1766">
        <v>211.15603744584999</v>
      </c>
      <c r="D317" s="396">
        <v>180.83277669589998</v>
      </c>
      <c r="E317" s="396">
        <v>169.06946284070003</v>
      </c>
      <c r="F317" s="396">
        <v>163.93112580087001</v>
      </c>
      <c r="G317" s="396">
        <v>178.27022315047</v>
      </c>
      <c r="H317" s="396">
        <v>179.35815342337</v>
      </c>
      <c r="I317" s="396">
        <v>185.56957098209998</v>
      </c>
      <c r="J317" s="396">
        <v>186.34537663195999</v>
      </c>
    </row>
    <row r="318" spans="1:17" ht="12" customHeight="1">
      <c r="B318" s="559"/>
      <c r="C318" s="630"/>
      <c r="D318" s="559"/>
      <c r="E318" s="559"/>
      <c r="F318" s="559"/>
      <c r="G318" s="559"/>
      <c r="H318" s="559"/>
      <c r="I318" s="559"/>
      <c r="J318" s="559"/>
    </row>
    <row r="319" spans="1:17" s="52" customFormat="1" ht="14.25" customHeight="1">
      <c r="A319" s="539" t="s">
        <v>317</v>
      </c>
      <c r="B319" s="1303" t="s">
        <v>5</v>
      </c>
      <c r="C319" s="576" t="s">
        <v>3</v>
      </c>
      <c r="D319" s="575" t="s">
        <v>6</v>
      </c>
      <c r="E319" s="575" t="s">
        <v>2</v>
      </c>
      <c r="F319" s="576" t="s">
        <v>5</v>
      </c>
      <c r="G319" s="575" t="s">
        <v>3</v>
      </c>
      <c r="H319" s="575" t="s">
        <v>6</v>
      </c>
      <c r="I319" s="575" t="s">
        <v>2</v>
      </c>
      <c r="J319" s="576" t="s">
        <v>5</v>
      </c>
      <c r="K319" s="487"/>
      <c r="L319" s="487"/>
      <c r="M319" s="487"/>
      <c r="N319" s="487"/>
      <c r="O319" s="487"/>
      <c r="P319" s="487"/>
      <c r="Q319" s="487"/>
    </row>
    <row r="320" spans="1:17" s="52" customFormat="1" ht="11.25" customHeight="1">
      <c r="A320" s="68" t="s">
        <v>11</v>
      </c>
      <c r="B320" s="2269" t="s">
        <v>1547</v>
      </c>
      <c r="C320" s="577" t="s">
        <v>1157</v>
      </c>
      <c r="D320" s="577" t="s">
        <v>1157</v>
      </c>
      <c r="E320" s="577" t="s">
        <v>1157</v>
      </c>
      <c r="F320" s="577" t="s">
        <v>1157</v>
      </c>
      <c r="G320" s="577" t="s">
        <v>217</v>
      </c>
      <c r="H320" s="577" t="s">
        <v>217</v>
      </c>
      <c r="I320" s="577" t="s">
        <v>217</v>
      </c>
      <c r="J320" s="577" t="s">
        <v>217</v>
      </c>
    </row>
    <row r="321" spans="1:11" s="52" customFormat="1" ht="12" customHeight="1">
      <c r="A321" s="168" t="s">
        <v>1046</v>
      </c>
      <c r="B321" s="1307">
        <v>29.785702526109237</v>
      </c>
      <c r="C321" s="1762">
        <v>30.799567381641765</v>
      </c>
      <c r="D321" s="391">
        <v>27.86035902929661</v>
      </c>
      <c r="E321" s="391">
        <v>28.934435991589591</v>
      </c>
      <c r="F321" s="391">
        <v>28.421788518793541</v>
      </c>
      <c r="G321" s="391">
        <v>28.919481768760892</v>
      </c>
      <c r="H321" s="391">
        <v>28.2394372988587</v>
      </c>
      <c r="I321" s="391">
        <v>27.524325141765644</v>
      </c>
      <c r="J321" s="391">
        <v>26.118037146404969</v>
      </c>
    </row>
    <row r="322" spans="1:11" s="52" customFormat="1" ht="12" customHeight="1">
      <c r="A322" s="172" t="s">
        <v>70</v>
      </c>
      <c r="B322" s="1308">
        <v>7.4277466129935572</v>
      </c>
      <c r="C322" s="1763">
        <v>7.7918710075927828</v>
      </c>
      <c r="D322" s="392">
        <v>6.9267134208389036</v>
      </c>
      <c r="E322" s="392">
        <v>7.2697364775654032</v>
      </c>
      <c r="F322" s="392">
        <v>7.2528781498906323</v>
      </c>
      <c r="G322" s="392">
        <v>7.6570344243580371</v>
      </c>
      <c r="H322" s="392">
        <v>7.5169096028259696</v>
      </c>
      <c r="I322" s="392">
        <v>7.2645290233687305</v>
      </c>
      <c r="J322" s="392">
        <v>8.7240855185621378</v>
      </c>
    </row>
    <row r="323" spans="1:11" s="52" customFormat="1" ht="12" customHeight="1">
      <c r="A323" s="245" t="s">
        <v>80</v>
      </c>
      <c r="B323" s="1308">
        <v>7.7135046104697187</v>
      </c>
      <c r="C323" s="1763">
        <v>7.8904871279829232</v>
      </c>
      <c r="D323" s="392">
        <v>6.9527977735425939</v>
      </c>
      <c r="E323" s="392">
        <v>6.6305022289904727</v>
      </c>
      <c r="F323" s="392">
        <v>6.077397418456302</v>
      </c>
      <c r="G323" s="392">
        <v>6.0424647595953314</v>
      </c>
      <c r="H323" s="392">
        <v>5.79092165661549</v>
      </c>
      <c r="I323" s="392">
        <v>5.6717793930719189</v>
      </c>
      <c r="J323" s="392">
        <v>5.7893378763504035</v>
      </c>
    </row>
    <row r="324" spans="1:11" s="52" customFormat="1" ht="12" customHeight="1">
      <c r="A324" s="172" t="s">
        <v>226</v>
      </c>
      <c r="B324" s="1308">
        <v>3.6185560556429812</v>
      </c>
      <c r="C324" s="1763">
        <v>3.9109177250913061</v>
      </c>
      <c r="D324" s="392">
        <v>3.5352508544808567</v>
      </c>
      <c r="E324" s="392">
        <v>4.048527194039429</v>
      </c>
      <c r="F324" s="392">
        <v>3.7645801275237534</v>
      </c>
      <c r="G324" s="392">
        <v>3.8269984691014387</v>
      </c>
      <c r="H324" s="392">
        <v>3.8948588943667701</v>
      </c>
      <c r="I324" s="392">
        <v>3.4097191668379314</v>
      </c>
      <c r="J324" s="392">
        <v>3.4235426365200299</v>
      </c>
    </row>
    <row r="325" spans="1:11" s="52" customFormat="1" ht="12" customHeight="1">
      <c r="A325" s="172" t="s">
        <v>81</v>
      </c>
      <c r="B325" s="1308">
        <v>5.0750686068773625</v>
      </c>
      <c r="C325" s="1763">
        <v>5.0869549865845638</v>
      </c>
      <c r="D325" s="392">
        <v>4.8525988767813191</v>
      </c>
      <c r="E325" s="392">
        <v>4.7506145894080278</v>
      </c>
      <c r="F325" s="392">
        <v>4.6777378023914862</v>
      </c>
      <c r="G325" s="392">
        <v>4.8072424527189401</v>
      </c>
      <c r="H325" s="392">
        <v>4.7648438867025504</v>
      </c>
      <c r="I325" s="392">
        <v>4.178508149591682</v>
      </c>
      <c r="J325" s="392">
        <v>4.0715318482201939</v>
      </c>
    </row>
    <row r="326" spans="1:11" s="52" customFormat="1" ht="12" customHeight="1">
      <c r="A326" s="172" t="s">
        <v>87</v>
      </c>
      <c r="B326" s="1308">
        <v>2.4331316125407683</v>
      </c>
      <c r="C326" s="1763">
        <v>2.4889934439307093</v>
      </c>
      <c r="D326" s="392">
        <v>2.3441027885314294</v>
      </c>
      <c r="E326" s="392">
        <v>2.3452064066066138</v>
      </c>
      <c r="F326" s="392">
        <v>2.1994016933714562</v>
      </c>
      <c r="G326" s="392">
        <v>2.2706182367720245</v>
      </c>
      <c r="H326" s="392">
        <v>2.1974579279848898</v>
      </c>
      <c r="I326" s="392">
        <v>2.2004233680406693</v>
      </c>
      <c r="J326" s="392">
        <v>2.1118784445992183</v>
      </c>
    </row>
    <row r="327" spans="1:11" s="91" customFormat="1" ht="12" customHeight="1">
      <c r="A327" s="172" t="s">
        <v>94</v>
      </c>
      <c r="B327" s="1308">
        <v>5.31986078471955</v>
      </c>
      <c r="C327" s="1763">
        <v>5.2140840033374776</v>
      </c>
      <c r="D327" s="392">
        <v>4.2807471525684466</v>
      </c>
      <c r="E327" s="392">
        <v>4.7104032659755672</v>
      </c>
      <c r="F327" s="392">
        <v>4.7035687786437501</v>
      </c>
      <c r="G327" s="392">
        <v>4.8801858747498086</v>
      </c>
      <c r="H327" s="392">
        <v>4.9145713098692401</v>
      </c>
      <c r="I327" s="392">
        <v>4.3426371621298667</v>
      </c>
      <c r="J327" s="392">
        <v>4.0717739920606766</v>
      </c>
      <c r="K327" s="52"/>
    </row>
    <row r="328" spans="1:11" s="91" customFormat="1" ht="12" customHeight="1">
      <c r="A328" s="489" t="s">
        <v>88</v>
      </c>
      <c r="B328" s="1308">
        <v>5.3627900155736992</v>
      </c>
      <c r="C328" s="1763">
        <v>5.407933688889198</v>
      </c>
      <c r="D328" s="392">
        <v>4.4752412768944172</v>
      </c>
      <c r="E328" s="392">
        <v>4.5340157336334466</v>
      </c>
      <c r="F328" s="392">
        <v>4.27446322689417</v>
      </c>
      <c r="G328" s="392">
        <v>4.4052469733132309</v>
      </c>
      <c r="H328" s="392">
        <v>4.4785777583465798</v>
      </c>
      <c r="I328" s="392">
        <v>4.3970882964866211</v>
      </c>
      <c r="J328" s="392">
        <v>3.0554771862513266</v>
      </c>
      <c r="K328" s="52"/>
    </row>
    <row r="329" spans="1:11" s="93" customFormat="1" ht="12" customHeight="1">
      <c r="A329" s="378" t="s">
        <v>51</v>
      </c>
      <c r="B329" s="1311">
        <v>66.736360824926876</v>
      </c>
      <c r="C329" s="1766">
        <v>68.590809365050731</v>
      </c>
      <c r="D329" s="396">
        <v>61.227811172934572</v>
      </c>
      <c r="E329" s="396">
        <v>63.223441887808555</v>
      </c>
      <c r="F329" s="396">
        <v>61.371815715965084</v>
      </c>
      <c r="G329" s="396">
        <v>62.8092729593697</v>
      </c>
      <c r="H329" s="396">
        <v>61.797578335570201</v>
      </c>
      <c r="I329" s="396">
        <v>58.989009701293071</v>
      </c>
      <c r="J329" s="396">
        <v>57.365664648968945</v>
      </c>
      <c r="K329" s="52"/>
    </row>
    <row r="330" spans="1:11" s="93" customFormat="1" ht="12" customHeight="1">
      <c r="A330" s="1550"/>
      <c r="B330" s="1552"/>
      <c r="C330" s="1551"/>
      <c r="D330" s="1551"/>
      <c r="E330" s="1551"/>
      <c r="F330" s="1551"/>
      <c r="G330" s="1551"/>
      <c r="H330" s="1551"/>
      <c r="I330" s="1551"/>
      <c r="J330" s="52"/>
    </row>
    <row r="331" spans="1:11" s="98" customFormat="1" ht="21" customHeight="1">
      <c r="A331" s="2469" t="s">
        <v>1118</v>
      </c>
      <c r="B331" s="2469"/>
      <c r="C331" s="2469"/>
      <c r="D331" s="2469"/>
      <c r="E331" s="2469"/>
      <c r="F331" s="2469"/>
      <c r="G331" s="2469"/>
      <c r="H331" s="2469"/>
      <c r="I331" s="2469"/>
      <c r="J331" s="2469"/>
    </row>
    <row r="332" spans="1:11" s="98" customFormat="1" ht="13.5" customHeight="1">
      <c r="A332" s="649"/>
      <c r="B332" s="2018"/>
      <c r="C332" s="2018"/>
      <c r="D332" s="2018"/>
      <c r="E332" s="2018"/>
      <c r="F332" s="2018"/>
      <c r="G332" s="2018"/>
      <c r="H332" s="2018"/>
      <c r="I332" s="650"/>
      <c r="J332" s="650"/>
    </row>
    <row r="333" spans="1:11" s="502" customFormat="1" ht="33" customHeight="1">
      <c r="A333" s="2453" t="s">
        <v>1336</v>
      </c>
      <c r="B333" s="2453"/>
      <c r="C333" s="2453"/>
      <c r="D333" s="2453"/>
      <c r="E333" s="2453"/>
      <c r="F333" s="2453"/>
      <c r="G333" s="2453"/>
      <c r="H333" s="2453"/>
      <c r="I333" s="2453"/>
      <c r="J333" s="2453"/>
    </row>
    <row r="334" spans="1:11" s="50" customFormat="1" ht="4.5" customHeight="1">
      <c r="A334" s="2017"/>
      <c r="B334" s="2019" t="s">
        <v>1550</v>
      </c>
      <c r="C334" s="2019" t="s">
        <v>1490</v>
      </c>
      <c r="D334" s="2019" t="s">
        <v>1388</v>
      </c>
      <c r="E334" s="2019" t="s">
        <v>1260</v>
      </c>
      <c r="F334" s="2019" t="s">
        <v>1211</v>
      </c>
      <c r="G334" s="2019" t="s">
        <v>1301</v>
      </c>
      <c r="H334" s="2019" t="s">
        <v>1300</v>
      </c>
      <c r="I334" s="2019" t="s">
        <v>1299</v>
      </c>
      <c r="J334" s="2019" t="s">
        <v>1298</v>
      </c>
    </row>
    <row r="335" spans="1:11" s="52" customFormat="1" ht="11.25" customHeight="1">
      <c r="A335" s="366"/>
      <c r="B335" s="1303" t="s">
        <v>5</v>
      </c>
      <c r="C335" s="157" t="s">
        <v>3</v>
      </c>
      <c r="D335" s="157" t="s">
        <v>6</v>
      </c>
      <c r="E335" s="156" t="s">
        <v>2</v>
      </c>
      <c r="F335" s="156" t="s">
        <v>5</v>
      </c>
      <c r="G335" s="156" t="s">
        <v>3</v>
      </c>
      <c r="H335" s="157" t="s">
        <v>6</v>
      </c>
      <c r="I335" s="156" t="s">
        <v>2</v>
      </c>
      <c r="J335" s="156" t="s">
        <v>5</v>
      </c>
    </row>
    <row r="336" spans="1:11" s="52" customFormat="1" ht="12" customHeight="1">
      <c r="A336" s="68" t="s">
        <v>11</v>
      </c>
      <c r="B336" s="2269" t="s">
        <v>1547</v>
      </c>
      <c r="C336" s="368" t="s">
        <v>1157</v>
      </c>
      <c r="D336" s="367" t="s">
        <v>1157</v>
      </c>
      <c r="E336" s="367" t="s">
        <v>1157</v>
      </c>
      <c r="F336" s="368" t="s">
        <v>1157</v>
      </c>
      <c r="G336" s="368" t="s">
        <v>217</v>
      </c>
      <c r="H336" s="367" t="s">
        <v>217</v>
      </c>
      <c r="I336" s="367" t="s">
        <v>217</v>
      </c>
      <c r="J336" s="367" t="s">
        <v>217</v>
      </c>
    </row>
    <row r="337" spans="1:10" s="52" customFormat="1" ht="13.5" customHeight="1">
      <c r="A337" s="500" t="s">
        <v>480</v>
      </c>
      <c r="B337" s="1313"/>
      <c r="C337" s="370"/>
      <c r="D337" s="370"/>
      <c r="E337" s="370"/>
      <c r="F337" s="370"/>
      <c r="G337" s="370"/>
      <c r="H337" s="370"/>
      <c r="I337" s="370"/>
      <c r="J337" s="370"/>
    </row>
    <row r="338" spans="1:10" s="52" customFormat="1" ht="12" customHeight="1">
      <c r="A338" s="497" t="s">
        <v>497</v>
      </c>
      <c r="B338" s="1338">
        <v>157.23709250844004</v>
      </c>
      <c r="C338" s="578">
        <v>158.98146453835997</v>
      </c>
      <c r="D338" s="578">
        <v>139.52355872022997</v>
      </c>
      <c r="E338" s="578">
        <v>146.94492594398005</v>
      </c>
      <c r="F338" s="578">
        <v>143.60150095483002</v>
      </c>
      <c r="G338" s="578">
        <v>139.71085705681</v>
      </c>
      <c r="H338" s="578">
        <v>135.68200594261</v>
      </c>
      <c r="I338" s="578">
        <v>132.80224182249003</v>
      </c>
      <c r="J338" s="578">
        <v>124.66129973149999</v>
      </c>
    </row>
    <row r="339" spans="1:10" s="52" customFormat="1" ht="12" customHeight="1">
      <c r="A339" s="497" t="s">
        <v>498</v>
      </c>
      <c r="B339" s="1338">
        <v>103.03176780313999</v>
      </c>
      <c r="C339" s="578">
        <v>98.729410903489978</v>
      </c>
      <c r="D339" s="578">
        <v>82.704353154340012</v>
      </c>
      <c r="E339" s="578">
        <v>80.437831433260016</v>
      </c>
      <c r="F339" s="578">
        <v>76.633354346190018</v>
      </c>
      <c r="G339" s="578">
        <v>79.093155909800018</v>
      </c>
      <c r="H339" s="578">
        <v>77.791144426170007</v>
      </c>
      <c r="I339" s="578">
        <v>71.739845798410002</v>
      </c>
      <c r="J339" s="578">
        <v>71.336828736019996</v>
      </c>
    </row>
    <row r="340" spans="1:10" s="52" customFormat="1" ht="12" customHeight="1">
      <c r="A340" s="497" t="s">
        <v>499</v>
      </c>
      <c r="B340" s="1338">
        <v>129.93165998393002</v>
      </c>
      <c r="C340" s="578">
        <v>129.50461802168005</v>
      </c>
      <c r="D340" s="578">
        <v>113.36371533065</v>
      </c>
      <c r="E340" s="578">
        <v>111.89576103296</v>
      </c>
      <c r="F340" s="578">
        <v>108.79476258218001</v>
      </c>
      <c r="G340" s="578">
        <v>107.70220755071003</v>
      </c>
      <c r="H340" s="578">
        <v>98.696089272250006</v>
      </c>
      <c r="I340" s="578">
        <v>98.399357761860003</v>
      </c>
      <c r="J340" s="578">
        <v>98.456950301479992</v>
      </c>
    </row>
    <row r="341" spans="1:10" s="52" customFormat="1" ht="12" customHeight="1">
      <c r="A341" s="497" t="s">
        <v>507</v>
      </c>
      <c r="B341" s="1338">
        <v>70.746435857479995</v>
      </c>
      <c r="C341" s="578">
        <v>71.167596335919981</v>
      </c>
      <c r="D341" s="578">
        <v>59.665438062370008</v>
      </c>
      <c r="E341" s="578">
        <v>56.580690609869997</v>
      </c>
      <c r="F341" s="578">
        <v>55.035274134920002</v>
      </c>
      <c r="G341" s="578">
        <v>59.912893563070007</v>
      </c>
      <c r="H341" s="578">
        <v>55.556934373220002</v>
      </c>
      <c r="I341" s="578">
        <v>60.031678444430007</v>
      </c>
      <c r="J341" s="578">
        <v>55.752979286510012</v>
      </c>
    </row>
    <row r="342" spans="1:10" s="52" customFormat="1" ht="12" customHeight="1">
      <c r="A342" s="497" t="s">
        <v>317</v>
      </c>
      <c r="B342" s="1338">
        <v>29.406063850229657</v>
      </c>
      <c r="C342" s="578">
        <v>29.720486055534668</v>
      </c>
      <c r="D342" s="578">
        <v>25.073545338500413</v>
      </c>
      <c r="E342" s="578">
        <v>26.440849867371998</v>
      </c>
      <c r="F342" s="578">
        <v>24.496411774050323</v>
      </c>
      <c r="G342" s="578">
        <v>22.559519546911954</v>
      </c>
      <c r="H342" s="578">
        <v>21.714450995319599</v>
      </c>
      <c r="I342" s="578">
        <v>19.507409534989566</v>
      </c>
      <c r="J342" s="578">
        <v>19.069317039480826</v>
      </c>
    </row>
    <row r="343" spans="1:10" s="52" customFormat="1" ht="12" customHeight="1">
      <c r="A343" s="499" t="s">
        <v>559</v>
      </c>
      <c r="B343" s="1339">
        <v>490.35302000321968</v>
      </c>
      <c r="C343" s="579">
        <v>488.10357585498468</v>
      </c>
      <c r="D343" s="579">
        <v>420.33061060609043</v>
      </c>
      <c r="E343" s="579">
        <v>422.30005888744199</v>
      </c>
      <c r="F343" s="579">
        <v>408.56130379217041</v>
      </c>
      <c r="G343" s="579">
        <v>408.97863362730192</v>
      </c>
      <c r="H343" s="579">
        <v>389.44062500957</v>
      </c>
      <c r="I343" s="579">
        <v>382.48053336217959</v>
      </c>
      <c r="J343" s="579">
        <v>369.27737509499087</v>
      </c>
    </row>
    <row r="344" spans="1:10" s="52" customFormat="1" ht="13.5" customHeight="1">
      <c r="A344" s="500" t="s">
        <v>481</v>
      </c>
      <c r="B344" s="1340"/>
      <c r="C344" s="580"/>
      <c r="D344" s="580"/>
      <c r="E344" s="580"/>
      <c r="F344" s="580"/>
      <c r="G344" s="580"/>
      <c r="H344" s="580"/>
      <c r="I344" s="580"/>
      <c r="J344" s="580"/>
    </row>
    <row r="345" spans="1:10" s="52" customFormat="1" ht="12" customHeight="1">
      <c r="A345" s="497" t="s">
        <v>497</v>
      </c>
      <c r="B345" s="1338">
        <v>53.320624190099991</v>
      </c>
      <c r="C345" s="578">
        <v>54.392921179010003</v>
      </c>
      <c r="D345" s="578">
        <v>67.810252006820008</v>
      </c>
      <c r="E345" s="578">
        <v>62.818207196249993</v>
      </c>
      <c r="F345" s="578">
        <v>58.657240417419992</v>
      </c>
      <c r="G345" s="578">
        <v>63.788199844720005</v>
      </c>
      <c r="H345" s="578">
        <v>60.42138611224</v>
      </c>
      <c r="I345" s="578">
        <v>59.867588212280005</v>
      </c>
      <c r="J345" s="578">
        <v>58.450016273800003</v>
      </c>
    </row>
    <row r="346" spans="1:10" s="52" customFormat="1" ht="12" customHeight="1">
      <c r="A346" s="497" t="s">
        <v>498</v>
      </c>
      <c r="B346" s="1338">
        <v>43.439817172649988</v>
      </c>
      <c r="C346" s="578">
        <v>44.720380373390007</v>
      </c>
      <c r="D346" s="578">
        <v>55.351333094729988</v>
      </c>
      <c r="E346" s="578">
        <v>50.578682828569981</v>
      </c>
      <c r="F346" s="578">
        <v>45.788234074199998</v>
      </c>
      <c r="G346" s="578">
        <v>44.658019524940002</v>
      </c>
      <c r="H346" s="578">
        <v>37.318084215669998</v>
      </c>
      <c r="I346" s="578">
        <v>40.199768236069993</v>
      </c>
      <c r="J346" s="578">
        <v>36.996584687310005</v>
      </c>
    </row>
    <row r="347" spans="1:10" s="52" customFormat="1" ht="12" customHeight="1">
      <c r="A347" s="497" t="s">
        <v>499</v>
      </c>
      <c r="B347" s="1338">
        <v>30.737703289790005</v>
      </c>
      <c r="C347" s="578">
        <v>25.233111627429992</v>
      </c>
      <c r="D347" s="578">
        <v>28.134248371560002</v>
      </c>
      <c r="E347" s="578">
        <v>25.310190904760002</v>
      </c>
      <c r="F347" s="578">
        <v>22.108247689929996</v>
      </c>
      <c r="G347" s="578">
        <v>21.965526657470001</v>
      </c>
      <c r="H347" s="578">
        <v>21.181144114879999</v>
      </c>
      <c r="I347" s="578">
        <v>22.497662297769999</v>
      </c>
      <c r="J347" s="578">
        <v>17.149747582580002</v>
      </c>
    </row>
    <row r="348" spans="1:10" s="52" customFormat="1" ht="12" customHeight="1">
      <c r="A348" s="497" t="s">
        <v>507</v>
      </c>
      <c r="B348" s="1338">
        <v>143.45546702807999</v>
      </c>
      <c r="C348" s="578">
        <v>124.53549374292002</v>
      </c>
      <c r="D348" s="578">
        <v>108.53486559182001</v>
      </c>
      <c r="E348" s="578">
        <v>97.984377672759976</v>
      </c>
      <c r="F348" s="578">
        <v>92.240725705510016</v>
      </c>
      <c r="G348" s="578">
        <v>96.079770450049992</v>
      </c>
      <c r="H348" s="578">
        <v>96.265250170179996</v>
      </c>
      <c r="I348" s="578">
        <v>94.244441511670004</v>
      </c>
      <c r="J348" s="578">
        <v>100.70180663141001</v>
      </c>
    </row>
    <row r="349" spans="1:10" s="52" customFormat="1" ht="12" customHeight="1">
      <c r="A349" s="497" t="s">
        <v>317</v>
      </c>
      <c r="B349" s="1338">
        <v>28.535811832239958</v>
      </c>
      <c r="C349" s="578">
        <v>29.502564878998459</v>
      </c>
      <c r="D349" s="578">
        <v>26.595378128591701</v>
      </c>
      <c r="E349" s="578">
        <v>26.137010928399803</v>
      </c>
      <c r="F349" s="578">
        <v>25.822815046904243</v>
      </c>
      <c r="G349" s="578">
        <v>28.50686345018028</v>
      </c>
      <c r="H349" s="578">
        <v>28.166562555351099</v>
      </c>
      <c r="I349" s="578">
        <v>27.018469572356405</v>
      </c>
      <c r="J349" s="578">
        <v>25.611956813936182</v>
      </c>
    </row>
    <row r="350" spans="1:10" s="52" customFormat="1" ht="12" customHeight="1">
      <c r="A350" s="499" t="s">
        <v>559</v>
      </c>
      <c r="B350" s="1339">
        <v>299.48942351285996</v>
      </c>
      <c r="C350" s="579">
        <v>278.38447180174848</v>
      </c>
      <c r="D350" s="579">
        <v>286.42607719352168</v>
      </c>
      <c r="E350" s="579">
        <v>262.82846953073977</v>
      </c>
      <c r="F350" s="579">
        <v>244.61726293396427</v>
      </c>
      <c r="G350" s="579">
        <v>254.9983799273603</v>
      </c>
      <c r="H350" s="579">
        <v>243.35242716832099</v>
      </c>
      <c r="I350" s="579">
        <v>243.82792983014642</v>
      </c>
      <c r="J350" s="579">
        <v>238.91011198903624</v>
      </c>
    </row>
    <row r="351" spans="1:10" s="52" customFormat="1" ht="13.5" customHeight="1">
      <c r="A351" s="500" t="s">
        <v>510</v>
      </c>
      <c r="B351" s="1340"/>
      <c r="C351" s="580"/>
      <c r="D351" s="580"/>
      <c r="E351" s="580"/>
      <c r="F351" s="580"/>
      <c r="G351" s="580"/>
      <c r="H351" s="580"/>
      <c r="I351" s="580"/>
      <c r="J351" s="580"/>
    </row>
    <row r="352" spans="1:10" s="52" customFormat="1" ht="12" customHeight="1">
      <c r="A352" s="497" t="s">
        <v>497</v>
      </c>
      <c r="B352" s="1338">
        <v>5.6893774916700002</v>
      </c>
      <c r="C352" s="578">
        <v>4.8486641840900004</v>
      </c>
      <c r="D352" s="578">
        <v>6.7128802398799996</v>
      </c>
      <c r="E352" s="578">
        <v>6.5563825822700004</v>
      </c>
      <c r="F352" s="578">
        <v>6.4015052386399995</v>
      </c>
      <c r="G352" s="578">
        <v>5.6653483314599997</v>
      </c>
      <c r="H352" s="578">
        <v>6.4097442139199998</v>
      </c>
      <c r="I352" s="578">
        <v>5.3603051085200013</v>
      </c>
      <c r="J352" s="578">
        <v>8.4029755874000021</v>
      </c>
    </row>
    <row r="353" spans="1:10" s="52" customFormat="1" ht="12" customHeight="1">
      <c r="A353" s="497" t="s">
        <v>498</v>
      </c>
      <c r="B353" s="1338">
        <v>6.18808393657</v>
      </c>
      <c r="C353" s="578">
        <v>6.3483201345399989</v>
      </c>
      <c r="D353" s="578">
        <v>3.4173640545800006</v>
      </c>
      <c r="E353" s="578">
        <v>4.4898258469599996</v>
      </c>
      <c r="F353" s="578">
        <v>3.1421104463600003</v>
      </c>
      <c r="G353" s="578">
        <v>2.1171957211099999</v>
      </c>
      <c r="H353" s="578">
        <v>4.6416517213599997</v>
      </c>
      <c r="I353" s="578">
        <v>2.3700291831900007</v>
      </c>
      <c r="J353" s="578">
        <v>1.2973255715700003</v>
      </c>
    </row>
    <row r="354" spans="1:10" s="52" customFormat="1" ht="12" customHeight="1">
      <c r="A354" s="497" t="s">
        <v>499</v>
      </c>
      <c r="B354" s="1338">
        <v>1.8844283433599998</v>
      </c>
      <c r="C354" s="578">
        <v>1.3198447751200002</v>
      </c>
      <c r="D354" s="578">
        <v>0.84442619546000008</v>
      </c>
      <c r="E354" s="578">
        <v>0.82025183547000002</v>
      </c>
      <c r="F354" s="578">
        <v>0.76638897811000006</v>
      </c>
      <c r="G354" s="578">
        <v>0.39313579035999996</v>
      </c>
      <c r="H354" s="578">
        <v>0.50702255937999996</v>
      </c>
      <c r="I354" s="578">
        <v>0.73450487228000005</v>
      </c>
      <c r="J354" s="578">
        <v>1.2163848850200001</v>
      </c>
    </row>
    <row r="355" spans="1:10" s="52" customFormat="1" ht="12" customHeight="1">
      <c r="A355" s="497" t="s">
        <v>507</v>
      </c>
      <c r="B355" s="1338">
        <v>10.942443547499998</v>
      </c>
      <c r="C355" s="578">
        <v>9.7437899363600007</v>
      </c>
      <c r="D355" s="578">
        <v>8.750087880329998</v>
      </c>
      <c r="E355" s="578">
        <v>9.8316422986999985</v>
      </c>
      <c r="F355" s="578">
        <v>11.75968504609</v>
      </c>
      <c r="G355" s="578">
        <v>14.984547769359999</v>
      </c>
      <c r="H355" s="578">
        <v>18.020393490549999</v>
      </c>
      <c r="I355" s="578">
        <v>20.772994571009999</v>
      </c>
      <c r="J355" s="578">
        <v>22.896552794639998</v>
      </c>
    </row>
    <row r="356" spans="1:10" s="52" customFormat="1" ht="12" customHeight="1">
      <c r="A356" s="497" t="s">
        <v>317</v>
      </c>
      <c r="B356" s="1338">
        <v>4.6089061400163152</v>
      </c>
      <c r="C356" s="578">
        <v>5.0055317034304867</v>
      </c>
      <c r="D356" s="578">
        <v>5.2830851809087385</v>
      </c>
      <c r="E356" s="578">
        <v>5.8820901483460437</v>
      </c>
      <c r="F356" s="578">
        <v>6.0938868523011269</v>
      </c>
      <c r="G356" s="578">
        <v>6.1369571927724573</v>
      </c>
      <c r="H356" s="578">
        <v>5.947640116800085</v>
      </c>
      <c r="I356" s="578">
        <v>5.9278212423586103</v>
      </c>
      <c r="J356" s="578">
        <v>6.2896022539563585</v>
      </c>
    </row>
    <row r="357" spans="1:10" s="52" customFormat="1" ht="12" customHeight="1">
      <c r="A357" s="499" t="s">
        <v>559</v>
      </c>
      <c r="B357" s="1339">
        <v>29.313239459116314</v>
      </c>
      <c r="C357" s="579">
        <v>27.266150733540485</v>
      </c>
      <c r="D357" s="579">
        <v>25.007843551158739</v>
      </c>
      <c r="E357" s="579">
        <v>27.580192711746044</v>
      </c>
      <c r="F357" s="579">
        <v>28.163576561501124</v>
      </c>
      <c r="G357" s="579">
        <v>29.297184805062457</v>
      </c>
      <c r="H357" s="579">
        <v>35.526452102010097</v>
      </c>
      <c r="I357" s="579">
        <v>35.165654977358614</v>
      </c>
      <c r="J357" s="579">
        <v>40.10284109258636</v>
      </c>
    </row>
    <row r="358" spans="1:10" s="52" customFormat="1" ht="13.5" customHeight="1">
      <c r="A358" s="500" t="s">
        <v>668</v>
      </c>
      <c r="B358" s="1340"/>
      <c r="C358" s="580"/>
      <c r="D358" s="580"/>
      <c r="E358" s="580"/>
      <c r="F358" s="580"/>
      <c r="G358" s="580"/>
      <c r="H358" s="580"/>
      <c r="I358" s="580"/>
      <c r="J358" s="580"/>
    </row>
    <row r="359" spans="1:10" s="52" customFormat="1" ht="12" customHeight="1">
      <c r="A359" s="497" t="s">
        <v>497</v>
      </c>
      <c r="B359" s="1338">
        <v>2.2123124775999994</v>
      </c>
      <c r="C359" s="578">
        <v>1.8914121889000006</v>
      </c>
      <c r="D359" s="578">
        <v>1.2800779722000002</v>
      </c>
      <c r="E359" s="578">
        <v>1.2120726784299998</v>
      </c>
      <c r="F359" s="578">
        <v>1.3364132552400001</v>
      </c>
      <c r="G359" s="578">
        <v>1.5962781710300002</v>
      </c>
      <c r="H359" s="578">
        <v>1.9072282337299999</v>
      </c>
      <c r="I359" s="578">
        <v>3.3166616645300007</v>
      </c>
      <c r="J359" s="578">
        <v>1.5764391089900001</v>
      </c>
    </row>
    <row r="360" spans="1:10" s="52" customFormat="1" ht="12" customHeight="1">
      <c r="A360" s="497" t="s">
        <v>498</v>
      </c>
      <c r="B360" s="1338">
        <v>0.72151904264999978</v>
      </c>
      <c r="C360" s="578">
        <v>1.2324233548399999</v>
      </c>
      <c r="D360" s="578">
        <v>1.1142351468200002</v>
      </c>
      <c r="E360" s="578">
        <v>1.20623722754</v>
      </c>
      <c r="F360" s="578">
        <v>1.0119389535500001</v>
      </c>
      <c r="G360" s="578">
        <v>2.4544105591199998</v>
      </c>
      <c r="H360" s="578">
        <v>2.4716211882899999</v>
      </c>
      <c r="I360" s="578">
        <v>3.0001465042600004</v>
      </c>
      <c r="J360" s="578">
        <v>2.2385047458899998</v>
      </c>
    </row>
    <row r="361" spans="1:10" s="52" customFormat="1" ht="12" customHeight="1">
      <c r="A361" s="497" t="s">
        <v>499</v>
      </c>
      <c r="B361" s="1338">
        <v>0.25692337369000001</v>
      </c>
      <c r="C361" s="578">
        <v>2.7249447360000009E-2</v>
      </c>
      <c r="D361" s="578">
        <v>7.4428837810000009E-2</v>
      </c>
      <c r="E361" s="578">
        <v>7.3562467140000018E-2</v>
      </c>
      <c r="F361" s="578">
        <v>0.20593244069999994</v>
      </c>
      <c r="G361" s="578">
        <v>4.1216994299999976E-2</v>
      </c>
      <c r="H361" s="578">
        <v>8.6096152859999983E-2</v>
      </c>
      <c r="I361" s="578">
        <v>0.14125434156</v>
      </c>
      <c r="J361" s="578">
        <v>0.25602813703999994</v>
      </c>
    </row>
    <row r="362" spans="1:10" s="52" customFormat="1" ht="12" customHeight="1">
      <c r="A362" s="497" t="s">
        <v>507</v>
      </c>
      <c r="B362" s="1338">
        <v>3.8622532745099996</v>
      </c>
      <c r="C362" s="578">
        <v>5.7091574306500013</v>
      </c>
      <c r="D362" s="578">
        <v>3.8823851613800011</v>
      </c>
      <c r="E362" s="578">
        <v>4.6727522593700002</v>
      </c>
      <c r="F362" s="578">
        <v>4.8954409143500017</v>
      </c>
      <c r="G362" s="578">
        <v>7.2824145792700001</v>
      </c>
      <c r="H362" s="578">
        <v>9.5155753894200004</v>
      </c>
      <c r="I362" s="578">
        <v>10.520456454990002</v>
      </c>
      <c r="J362" s="578">
        <v>6.994037919400002</v>
      </c>
    </row>
    <row r="363" spans="1:10" s="52" customFormat="1" ht="12" customHeight="1">
      <c r="A363" s="497" t="s">
        <v>317</v>
      </c>
      <c r="B363" s="1338">
        <v>4.1855790024409352</v>
      </c>
      <c r="C363" s="578">
        <v>4.3622267270871165</v>
      </c>
      <c r="D363" s="578">
        <v>4.2758025249337406</v>
      </c>
      <c r="E363" s="578">
        <v>4.7634909436906909</v>
      </c>
      <c r="F363" s="578">
        <v>4.9587020427093922</v>
      </c>
      <c r="G363" s="578">
        <v>5.6059327695050429</v>
      </c>
      <c r="H363" s="578">
        <v>5.9689246680994215</v>
      </c>
      <c r="I363" s="578">
        <v>6.5353098302877308</v>
      </c>
      <c r="J363" s="578">
        <v>6.3947885415955659</v>
      </c>
    </row>
    <row r="364" spans="1:10" s="52" customFormat="1" ht="12" customHeight="1">
      <c r="A364" s="499" t="s">
        <v>559</v>
      </c>
      <c r="B364" s="1339">
        <v>11.238587170890934</v>
      </c>
      <c r="C364" s="2206">
        <v>13.222469148837117</v>
      </c>
      <c r="D364" s="2206">
        <v>10.626929643143743</v>
      </c>
      <c r="E364" s="2206">
        <v>11.92811557617069</v>
      </c>
      <c r="F364" s="2206">
        <v>12.408427606549393</v>
      </c>
      <c r="G364" s="2206">
        <v>16.980253073225043</v>
      </c>
      <c r="H364" s="2206">
        <v>19.949445632399399</v>
      </c>
      <c r="I364" s="2206">
        <v>23.513828795627735</v>
      </c>
      <c r="J364" s="2206">
        <v>17.459798452915564</v>
      </c>
    </row>
    <row r="365" spans="1:10" s="1897" customFormat="1" ht="12" customHeight="1">
      <c r="A365" s="2214"/>
      <c r="B365" s="2215"/>
      <c r="C365" s="2215"/>
      <c r="D365" s="2215"/>
      <c r="E365" s="2215"/>
      <c r="F365" s="2215"/>
      <c r="G365" s="2215"/>
      <c r="H365" s="2215"/>
      <c r="I365" s="2215"/>
      <c r="J365" s="2215"/>
    </row>
    <row r="366" spans="1:10" s="1897" customFormat="1" ht="12" customHeight="1">
      <c r="A366" s="2216" t="s">
        <v>1512</v>
      </c>
      <c r="B366" s="434"/>
      <c r="C366" s="434"/>
      <c r="D366" s="434"/>
      <c r="E366" s="434"/>
      <c r="F366" s="434"/>
      <c r="G366" s="434"/>
      <c r="H366" s="434"/>
      <c r="I366" s="435"/>
      <c r="J366" s="434"/>
    </row>
    <row r="367" spans="1:10" s="1897" customFormat="1" ht="12" customHeight="1">
      <c r="A367" s="2217" t="s">
        <v>1513</v>
      </c>
      <c r="B367" s="1303" t="s">
        <v>5</v>
      </c>
      <c r="C367" s="2208" t="s">
        <v>3</v>
      </c>
      <c r="D367" s="2208" t="s">
        <v>6</v>
      </c>
      <c r="E367" s="2209" t="s">
        <v>2</v>
      </c>
      <c r="F367" s="2209" t="s">
        <v>5</v>
      </c>
      <c r="G367" s="2209" t="s">
        <v>3</v>
      </c>
      <c r="H367" s="2208" t="s">
        <v>6</v>
      </c>
      <c r="I367" s="2209" t="s">
        <v>2</v>
      </c>
      <c r="J367" s="2209" t="s">
        <v>5</v>
      </c>
    </row>
    <row r="368" spans="1:10" s="1897" customFormat="1" ht="12" customHeight="1">
      <c r="A368" s="68" t="s">
        <v>11</v>
      </c>
      <c r="B368" s="2269" t="s">
        <v>1547</v>
      </c>
      <c r="C368" s="368" t="s">
        <v>1157</v>
      </c>
      <c r="D368" s="367" t="s">
        <v>1157</v>
      </c>
      <c r="E368" s="367" t="s">
        <v>1157</v>
      </c>
      <c r="F368" s="368" t="s">
        <v>1157</v>
      </c>
      <c r="G368" s="368" t="s">
        <v>217</v>
      </c>
      <c r="H368" s="367" t="s">
        <v>217</v>
      </c>
      <c r="I368" s="367" t="s">
        <v>217</v>
      </c>
      <c r="J368" s="367" t="s">
        <v>217</v>
      </c>
    </row>
    <row r="369" spans="1:10" s="1897" customFormat="1" ht="12" customHeight="1">
      <c r="A369" s="500" t="s">
        <v>480</v>
      </c>
      <c r="B369" s="2210"/>
      <c r="C369" s="2211"/>
      <c r="D369" s="2211"/>
      <c r="E369" s="2211"/>
      <c r="F369" s="2211"/>
      <c r="G369" s="2211"/>
      <c r="H369" s="2211"/>
      <c r="I369" s="2211"/>
      <c r="J369" s="2211"/>
    </row>
    <row r="370" spans="1:10" s="1897" customFormat="1" ht="12" customHeight="1">
      <c r="A370" s="497" t="s">
        <v>1505</v>
      </c>
      <c r="B370" s="1338">
        <v>1.8273849269500002</v>
      </c>
      <c r="C370" s="578">
        <v>1.8863613882300001</v>
      </c>
      <c r="D370" s="578">
        <v>1.8145650221199998</v>
      </c>
      <c r="E370" s="578">
        <v>1.7477868595299999</v>
      </c>
      <c r="F370" s="578">
        <v>2.0079825959700002</v>
      </c>
      <c r="G370" s="578">
        <v>1.8919136159800001</v>
      </c>
      <c r="H370" s="578">
        <v>1.97336113827</v>
      </c>
      <c r="I370" s="578">
        <v>2.30085689049</v>
      </c>
      <c r="J370" s="578">
        <v>2.2659825536500002</v>
      </c>
    </row>
    <row r="371" spans="1:10" s="1897" customFormat="1" ht="12" customHeight="1">
      <c r="A371" s="497" t="s">
        <v>1506</v>
      </c>
      <c r="B371" s="1338">
        <v>0.67613658188000003</v>
      </c>
      <c r="C371" s="578">
        <v>0.63569340021999998</v>
      </c>
      <c r="D371" s="578">
        <v>1.5794966885900004</v>
      </c>
      <c r="E371" s="578">
        <v>1.56963731414</v>
      </c>
      <c r="F371" s="578">
        <v>1.57751028545</v>
      </c>
      <c r="G371" s="578">
        <v>1.6549201930300002</v>
      </c>
      <c r="H371" s="578">
        <v>0.75713443051999996</v>
      </c>
      <c r="I371" s="578">
        <v>0.97962443056000004</v>
      </c>
      <c r="J371" s="578">
        <v>1.78688674669</v>
      </c>
    </row>
    <row r="372" spans="1:10" s="1897" customFormat="1" ht="12" customHeight="1">
      <c r="A372" s="497" t="s">
        <v>1507</v>
      </c>
      <c r="B372" s="1338">
        <v>8.0701462423100008</v>
      </c>
      <c r="C372" s="578">
        <v>8.492790230819999</v>
      </c>
      <c r="D372" s="578">
        <v>7.0624253927799989</v>
      </c>
      <c r="E372" s="578">
        <v>6.0112396827500012</v>
      </c>
      <c r="F372" s="578">
        <v>6.0710920974399993</v>
      </c>
      <c r="G372" s="578">
        <v>5.9069999898899992</v>
      </c>
      <c r="H372" s="578">
        <v>5.7807586127599997</v>
      </c>
      <c r="I372" s="578">
        <v>6.86059522522</v>
      </c>
      <c r="J372" s="578">
        <v>6.996977696180001</v>
      </c>
    </row>
    <row r="373" spans="1:10" s="1897" customFormat="1" ht="12" customHeight="1">
      <c r="A373" s="497" t="s">
        <v>15</v>
      </c>
      <c r="B373" s="1338">
        <v>60.172768106340001</v>
      </c>
      <c r="C373" s="578">
        <v>60.152751316649983</v>
      </c>
      <c r="D373" s="578">
        <v>49.208950958880003</v>
      </c>
      <c r="E373" s="578">
        <v>47.252026753449996</v>
      </c>
      <c r="F373" s="578">
        <v>45.378689156059998</v>
      </c>
      <c r="G373" s="578">
        <v>50.459059764170007</v>
      </c>
      <c r="H373" s="578">
        <v>47.045680191670002</v>
      </c>
      <c r="I373" s="578">
        <v>49.890601898160007</v>
      </c>
      <c r="J373" s="578">
        <v>44.703132289990009</v>
      </c>
    </row>
    <row r="374" spans="1:10" s="1897" customFormat="1" ht="12" customHeight="1">
      <c r="A374" s="499" t="s">
        <v>1514</v>
      </c>
      <c r="B374" s="2212">
        <v>70.746435857480009</v>
      </c>
      <c r="C374" s="2206">
        <v>71.167596335919981</v>
      </c>
      <c r="D374" s="2206">
        <v>59.665438062370001</v>
      </c>
      <c r="E374" s="2206">
        <v>56.580690609869997</v>
      </c>
      <c r="F374" s="2206">
        <v>55.035274134920002</v>
      </c>
      <c r="G374" s="2206">
        <v>59.912893563070007</v>
      </c>
      <c r="H374" s="2206">
        <v>55.556934373220002</v>
      </c>
      <c r="I374" s="2206">
        <v>60.031678444430007</v>
      </c>
      <c r="J374" s="2206">
        <v>55.752979286510012</v>
      </c>
    </row>
    <row r="375" spans="1:10" s="1897" customFormat="1" ht="12" customHeight="1">
      <c r="A375" s="500" t="s">
        <v>481</v>
      </c>
      <c r="B375" s="2028"/>
      <c r="C375" s="2029"/>
      <c r="D375" s="2029"/>
      <c r="E375" s="2029"/>
      <c r="F375" s="2029"/>
      <c r="G375" s="2029"/>
      <c r="H375" s="2029"/>
      <c r="I375" s="2029"/>
      <c r="J375" s="2029"/>
    </row>
    <row r="376" spans="1:10" s="1897" customFormat="1" ht="12" customHeight="1">
      <c r="A376" s="497" t="s">
        <v>1505</v>
      </c>
      <c r="B376" s="1338">
        <v>20.288789765400001</v>
      </c>
      <c r="C376" s="578">
        <v>17.730771103950008</v>
      </c>
      <c r="D376" s="578">
        <v>16.308971265209994</v>
      </c>
      <c r="E376" s="578">
        <v>13.826548062260001</v>
      </c>
      <c r="F376" s="578">
        <v>10.790994650110001</v>
      </c>
      <c r="G376" s="578">
        <v>11.886932385790001</v>
      </c>
      <c r="H376" s="578">
        <v>10.40770833555</v>
      </c>
      <c r="I376" s="578">
        <v>8.9869780773599999</v>
      </c>
      <c r="J376" s="578">
        <v>10.484115014780002</v>
      </c>
    </row>
    <row r="377" spans="1:10" s="1897" customFormat="1" ht="12" customHeight="1">
      <c r="A377" s="497" t="s">
        <v>1506</v>
      </c>
      <c r="B377" s="1338">
        <v>22.38619016837</v>
      </c>
      <c r="C377" s="578">
        <v>19.844188707080004</v>
      </c>
      <c r="D377" s="578">
        <v>16.274018305269998</v>
      </c>
      <c r="E377" s="578">
        <v>11.263613839849999</v>
      </c>
      <c r="F377" s="578">
        <v>10.61535846616</v>
      </c>
      <c r="G377" s="578">
        <v>11.054133696970002</v>
      </c>
      <c r="H377" s="578">
        <v>10.4432663087</v>
      </c>
      <c r="I377" s="578">
        <v>10.946752548779999</v>
      </c>
      <c r="J377" s="578">
        <v>11.161973686860001</v>
      </c>
    </row>
    <row r="378" spans="1:10" s="1897" customFormat="1" ht="12" customHeight="1">
      <c r="A378" s="497" t="s">
        <v>1507</v>
      </c>
      <c r="B378" s="1338">
        <v>12.976957118920003</v>
      </c>
      <c r="C378" s="578">
        <v>11.060574138960002</v>
      </c>
      <c r="D378" s="578">
        <v>10.498596961709998</v>
      </c>
      <c r="E378" s="578">
        <v>10.30519894757</v>
      </c>
      <c r="F378" s="578">
        <v>10.859226794590001</v>
      </c>
      <c r="G378" s="578">
        <v>12.308637751279999</v>
      </c>
      <c r="H378" s="578">
        <v>14.15837802758</v>
      </c>
      <c r="I378" s="578">
        <v>12.083012802819999</v>
      </c>
      <c r="J378" s="578">
        <v>13.424349922700003</v>
      </c>
    </row>
    <row r="379" spans="1:10" s="1897" customFormat="1" ht="12" customHeight="1">
      <c r="A379" s="497" t="s">
        <v>15</v>
      </c>
      <c r="B379" s="1338">
        <v>87.803529975390006</v>
      </c>
      <c r="C379" s="578">
        <v>75.899959792930005</v>
      </c>
      <c r="D379" s="578">
        <v>65.453279059630034</v>
      </c>
      <c r="E379" s="578">
        <v>62.589016823079994</v>
      </c>
      <c r="F379" s="578">
        <v>59.975145794650011</v>
      </c>
      <c r="G379" s="578">
        <v>60.830066616009979</v>
      </c>
      <c r="H379" s="578">
        <v>61.255897498350002</v>
      </c>
      <c r="I379" s="578">
        <v>62.227698082709999</v>
      </c>
      <c r="J379" s="578">
        <v>65.631368007069995</v>
      </c>
    </row>
    <row r="380" spans="1:10" s="1897" customFormat="1" ht="12" customHeight="1">
      <c r="A380" s="499" t="s">
        <v>1514</v>
      </c>
      <c r="B380" s="2212">
        <v>143.45546702808002</v>
      </c>
      <c r="C380" s="2206">
        <v>124.53549374292001</v>
      </c>
      <c r="D380" s="2206">
        <v>108.53486559182002</v>
      </c>
      <c r="E380" s="2206">
        <v>97.98437767275999</v>
      </c>
      <c r="F380" s="2206">
        <v>92.240725705510016</v>
      </c>
      <c r="G380" s="2206">
        <v>96.079770450049978</v>
      </c>
      <c r="H380" s="2206">
        <v>96.265250170179996</v>
      </c>
      <c r="I380" s="2206">
        <v>94.244441511670004</v>
      </c>
      <c r="J380" s="2206">
        <v>100.70180663141001</v>
      </c>
    </row>
    <row r="381" spans="1:10" s="1897" customFormat="1" ht="12" customHeight="1">
      <c r="A381" s="500" t="s">
        <v>510</v>
      </c>
      <c r="B381" s="2028"/>
      <c r="C381" s="2029"/>
      <c r="D381" s="2029"/>
      <c r="E381" s="2029"/>
      <c r="F381" s="2029"/>
      <c r="G381" s="2029"/>
      <c r="H381" s="2029"/>
      <c r="I381" s="2029"/>
      <c r="J381" s="2029"/>
    </row>
    <row r="382" spans="1:10" s="1897" customFormat="1" ht="12" customHeight="1">
      <c r="A382" s="497" t="s">
        <v>1505</v>
      </c>
      <c r="B382" s="1338">
        <v>1.7259227827200001</v>
      </c>
      <c r="C382" s="578">
        <v>2.6500222018000001</v>
      </c>
      <c r="D382" s="578">
        <v>2.3298102313499998</v>
      </c>
      <c r="E382" s="578">
        <v>2.2842316308599995</v>
      </c>
      <c r="F382" s="578">
        <v>3.0306459877600003</v>
      </c>
      <c r="G382" s="578">
        <v>2.1965528081800003</v>
      </c>
      <c r="H382" s="578">
        <v>2.9832094377399998</v>
      </c>
      <c r="I382" s="578">
        <v>2.7427233022900004</v>
      </c>
      <c r="J382" s="578">
        <v>2.6968601874500004</v>
      </c>
    </row>
    <row r="383" spans="1:10" s="1897" customFormat="1" ht="12" customHeight="1">
      <c r="A383" s="497" t="s">
        <v>1506</v>
      </c>
      <c r="B383" s="1338">
        <v>2.7789051294899996</v>
      </c>
      <c r="C383" s="578">
        <v>2.5470573590099996</v>
      </c>
      <c r="D383" s="578">
        <v>2.2877714402599998</v>
      </c>
      <c r="E383" s="578">
        <v>3.8619215937700004</v>
      </c>
      <c r="F383" s="578">
        <v>4.0903901763399988</v>
      </c>
      <c r="G383" s="578">
        <v>4.4388883409900011</v>
      </c>
      <c r="H383" s="578">
        <v>4.4327640510700004</v>
      </c>
      <c r="I383" s="578">
        <v>4.7713757585300005</v>
      </c>
      <c r="J383" s="578">
        <v>5.07551167991</v>
      </c>
    </row>
    <row r="384" spans="1:10" s="1897" customFormat="1" ht="12" customHeight="1">
      <c r="A384" s="497" t="s">
        <v>1507</v>
      </c>
      <c r="B384" s="1338">
        <v>3.772499108419999</v>
      </c>
      <c r="C384" s="578">
        <v>2.0927894592</v>
      </c>
      <c r="D384" s="578">
        <v>1.6631431998199999</v>
      </c>
      <c r="E384" s="578">
        <v>1.3034351336600001</v>
      </c>
      <c r="F384" s="578">
        <v>1.4021195806200004</v>
      </c>
      <c r="G384" s="578">
        <v>1.9141358981399994</v>
      </c>
      <c r="H384" s="578">
        <v>3.63792958278</v>
      </c>
      <c r="I384" s="578">
        <v>3.9854643756899999</v>
      </c>
      <c r="J384" s="578">
        <v>5.0814759568099994</v>
      </c>
    </row>
    <row r="385" spans="1:10" s="1897" customFormat="1" ht="12" customHeight="1">
      <c r="A385" s="497" t="s">
        <v>15</v>
      </c>
      <c r="B385" s="1338">
        <v>2.6651165268699999</v>
      </c>
      <c r="C385" s="578">
        <v>2.4539209163500013</v>
      </c>
      <c r="D385" s="578">
        <v>2.4693630088999976</v>
      </c>
      <c r="E385" s="578">
        <v>2.3820539404099987</v>
      </c>
      <c r="F385" s="578">
        <v>3.2365293013700005</v>
      </c>
      <c r="G385" s="578">
        <v>6.4349707220499983</v>
      </c>
      <c r="H385" s="578">
        <v>6.9664904189600003</v>
      </c>
      <c r="I385" s="578">
        <v>9.2734311344999956</v>
      </c>
      <c r="J385" s="578">
        <v>10.04270497047</v>
      </c>
    </row>
    <row r="386" spans="1:10" s="1897" customFormat="1" ht="12" customHeight="1">
      <c r="A386" s="499" t="s">
        <v>1514</v>
      </c>
      <c r="B386" s="2212">
        <v>10.942443547499998</v>
      </c>
      <c r="C386" s="2206">
        <v>9.7437899363600025</v>
      </c>
      <c r="D386" s="2206">
        <v>8.7500878803299962</v>
      </c>
      <c r="E386" s="2206">
        <v>9.8316422986999985</v>
      </c>
      <c r="F386" s="2206">
        <v>11.75968504609</v>
      </c>
      <c r="G386" s="2206">
        <v>14.984547769359999</v>
      </c>
      <c r="H386" s="2206">
        <v>18.020393490549999</v>
      </c>
      <c r="I386" s="2206">
        <v>20.772994571009999</v>
      </c>
      <c r="J386" s="2206">
        <v>22.896552794639998</v>
      </c>
    </row>
    <row r="387" spans="1:10" s="1897" customFormat="1" ht="12" customHeight="1">
      <c r="A387" s="500" t="s">
        <v>668</v>
      </c>
      <c r="B387" s="2028"/>
      <c r="C387" s="2029"/>
      <c r="D387" s="2029"/>
      <c r="E387" s="2029"/>
      <c r="F387" s="2029"/>
      <c r="G387" s="2029"/>
      <c r="H387" s="2029"/>
      <c r="I387" s="2029"/>
      <c r="J387" s="2029"/>
    </row>
    <row r="388" spans="1:10" s="1897" customFormat="1" ht="12" customHeight="1">
      <c r="A388" s="497" t="s">
        <v>1505</v>
      </c>
      <c r="B388" s="1338">
        <v>6.5001500000059605E-6</v>
      </c>
      <c r="C388" s="578">
        <v>5.8342199999988079E-6</v>
      </c>
      <c r="D388" s="578">
        <v>4.9935699999928472E-6</v>
      </c>
      <c r="E388" s="578">
        <v>4.7068099999986586E-6</v>
      </c>
      <c r="F388" s="578">
        <v>0.18846610199999997</v>
      </c>
      <c r="G388" s="578">
        <v>1.5973329995399999</v>
      </c>
      <c r="H388" s="578">
        <v>2.432568142</v>
      </c>
      <c r="I388" s="578">
        <v>2.6340476281800003</v>
      </c>
      <c r="J388" s="578">
        <v>1.3435538863800001</v>
      </c>
    </row>
    <row r="389" spans="1:10" s="1897" customFormat="1" ht="12" customHeight="1">
      <c r="A389" s="497" t="s">
        <v>1506</v>
      </c>
      <c r="B389" s="1338">
        <v>1.24043601462</v>
      </c>
      <c r="C389" s="578">
        <v>1.3981462167600001</v>
      </c>
      <c r="D389" s="578">
        <v>1.25547307725</v>
      </c>
      <c r="E389" s="578">
        <v>1.25817117747</v>
      </c>
      <c r="F389" s="578">
        <v>1.3583605868699999</v>
      </c>
      <c r="G389" s="578">
        <v>1.4242822800500001</v>
      </c>
      <c r="H389" s="578">
        <v>4.0157433380800001</v>
      </c>
      <c r="I389" s="578">
        <v>4.3492807249899998</v>
      </c>
      <c r="J389" s="578">
        <v>3.8074266705199999</v>
      </c>
    </row>
    <row r="390" spans="1:10" s="1897" customFormat="1" ht="12" customHeight="1">
      <c r="A390" s="497" t="s">
        <v>1507</v>
      </c>
      <c r="B390" s="1338">
        <v>0.8020306582700002</v>
      </c>
      <c r="C390" s="578">
        <v>2.6977808158500003</v>
      </c>
      <c r="D390" s="578">
        <v>2.4529203840000005</v>
      </c>
      <c r="E390" s="578">
        <v>2.5538376544300001</v>
      </c>
      <c r="F390" s="578">
        <v>2.6407519289799994</v>
      </c>
      <c r="G390" s="578">
        <v>2.5858803935400001</v>
      </c>
      <c r="H390" s="578">
        <v>1.1786308988499998</v>
      </c>
      <c r="I390" s="578">
        <v>0.81932521755999987</v>
      </c>
      <c r="J390" s="578">
        <v>0.28939409897000001</v>
      </c>
    </row>
    <row r="391" spans="1:10" s="1897" customFormat="1" ht="12" customHeight="1">
      <c r="A391" s="497" t="s">
        <v>15</v>
      </c>
      <c r="B391" s="1338">
        <v>1.8197801014699995</v>
      </c>
      <c r="C391" s="578">
        <v>1.6132245638200007</v>
      </c>
      <c r="D391" s="578">
        <v>0.17398670656000043</v>
      </c>
      <c r="E391" s="578">
        <v>0.8607387206599989</v>
      </c>
      <c r="F391" s="578">
        <v>0.70786229650000188</v>
      </c>
      <c r="G391" s="578">
        <v>1.6749189061400003</v>
      </c>
      <c r="H391" s="578">
        <v>1.88863301049</v>
      </c>
      <c r="I391" s="578">
        <v>2.7178028842600019</v>
      </c>
      <c r="J391" s="578">
        <v>1.5536632635300016</v>
      </c>
    </row>
    <row r="392" spans="1:10" s="1897" customFormat="1" ht="12" customHeight="1">
      <c r="A392" s="499" t="s">
        <v>1514</v>
      </c>
      <c r="B392" s="2212">
        <v>3.8622532745099996</v>
      </c>
      <c r="C392" s="2206">
        <v>5.7091574306500004</v>
      </c>
      <c r="D392" s="2206">
        <v>3.8823851613800007</v>
      </c>
      <c r="E392" s="2206">
        <v>4.6727522593699993</v>
      </c>
      <c r="F392" s="2206">
        <v>4.8954409143500008</v>
      </c>
      <c r="G392" s="2206">
        <v>7.2824145792700001</v>
      </c>
      <c r="H392" s="2206">
        <v>9.5155753894200004</v>
      </c>
      <c r="I392" s="2206">
        <v>10.520456454990002</v>
      </c>
      <c r="J392" s="2206">
        <v>6.994037919400002</v>
      </c>
    </row>
    <row r="393" spans="1:10" s="1897" customFormat="1" ht="20.25" customHeight="1">
      <c r="A393" s="498" t="s">
        <v>1515</v>
      </c>
      <c r="B393" s="2218">
        <v>229.00659970757005</v>
      </c>
      <c r="C393" s="2219">
        <v>211.15603744584999</v>
      </c>
      <c r="D393" s="2219">
        <v>180.83277669590001</v>
      </c>
      <c r="E393" s="2219">
        <v>169.06946284069997</v>
      </c>
      <c r="F393" s="2219">
        <v>163.93112580087001</v>
      </c>
      <c r="G393" s="2219">
        <v>178.25962636174998</v>
      </c>
      <c r="H393" s="2219">
        <v>179.35815342337</v>
      </c>
      <c r="I393" s="2219">
        <v>185.5695709821</v>
      </c>
      <c r="J393" s="2219">
        <v>186.34537663195999</v>
      </c>
    </row>
    <row r="394" spans="1:10" s="1897" customFormat="1" ht="9" customHeight="1">
      <c r="A394" s="559"/>
      <c r="B394" s="559"/>
      <c r="C394" s="559"/>
      <c r="D394" s="559"/>
      <c r="E394" s="559"/>
      <c r="F394" s="559"/>
      <c r="G394" s="559"/>
      <c r="H394" s="559"/>
      <c r="I394" s="559"/>
      <c r="J394" s="559"/>
    </row>
    <row r="395" spans="1:10" s="1897" customFormat="1" ht="18" customHeight="1">
      <c r="A395" s="2432" t="s">
        <v>390</v>
      </c>
      <c r="B395" s="2432"/>
      <c r="C395" s="2432"/>
      <c r="D395" s="2432"/>
      <c r="E395" s="2432"/>
      <c r="F395" s="2432"/>
      <c r="G395" s="2432"/>
      <c r="H395" s="2432"/>
      <c r="I395" s="2432"/>
      <c r="J395" s="2432"/>
    </row>
    <row r="396" spans="1:10" s="98" customFormat="1" ht="13.5" customHeight="1">
      <c r="A396" s="649"/>
      <c r="B396" s="2018"/>
      <c r="C396" s="2018"/>
      <c r="D396" s="2018"/>
      <c r="E396" s="2018"/>
      <c r="F396" s="2018"/>
      <c r="G396" s="2018"/>
      <c r="H396" s="2018"/>
      <c r="I396" s="650"/>
      <c r="J396" s="650"/>
    </row>
    <row r="397" spans="1:10" s="502" customFormat="1" ht="33" customHeight="1">
      <c r="A397" s="2471" t="s">
        <v>1523</v>
      </c>
      <c r="B397" s="2471"/>
      <c r="C397" s="2471"/>
      <c r="D397" s="2471"/>
      <c r="E397" s="2471"/>
      <c r="F397" s="2471"/>
      <c r="G397" s="2471"/>
      <c r="H397" s="2471"/>
      <c r="I397" s="2471"/>
      <c r="J397" s="2471"/>
    </row>
    <row r="398" spans="1:10" s="1897" customFormat="1" ht="15" customHeight="1">
      <c r="A398" s="2214"/>
      <c r="B398" s="2215"/>
      <c r="C398" s="2215"/>
      <c r="D398" s="2215"/>
      <c r="E398" s="2215"/>
      <c r="F398" s="2215"/>
      <c r="G398" s="2215"/>
      <c r="H398" s="2215"/>
      <c r="I398" s="2215"/>
      <c r="J398" s="2215"/>
    </row>
    <row r="399" spans="1:10" ht="12.75">
      <c r="A399" s="2207" t="s">
        <v>1522</v>
      </c>
      <c r="B399" s="1303" t="s">
        <v>5</v>
      </c>
      <c r="C399" s="2208" t="s">
        <v>3</v>
      </c>
      <c r="D399" s="2209" t="s">
        <v>6</v>
      </c>
      <c r="E399" s="2209" t="s">
        <v>2</v>
      </c>
      <c r="F399" s="2209" t="s">
        <v>5</v>
      </c>
      <c r="G399" s="2208" t="s">
        <v>3</v>
      </c>
      <c r="H399" s="2209" t="s">
        <v>6</v>
      </c>
      <c r="I399" s="2209" t="s">
        <v>2</v>
      </c>
      <c r="J399" s="2209" t="s">
        <v>5</v>
      </c>
    </row>
    <row r="400" spans="1:10" ht="12.75">
      <c r="A400" s="68" t="s">
        <v>11</v>
      </c>
      <c r="B400" s="2269" t="s">
        <v>1547</v>
      </c>
      <c r="C400" s="577" t="s">
        <v>1157</v>
      </c>
      <c r="D400" s="577" t="s">
        <v>1157</v>
      </c>
      <c r="E400" s="577" t="s">
        <v>1157</v>
      </c>
      <c r="F400" s="577" t="s">
        <v>1157</v>
      </c>
      <c r="G400" s="860" t="s">
        <v>217</v>
      </c>
      <c r="H400" s="367" t="s">
        <v>217</v>
      </c>
      <c r="I400" s="368" t="s">
        <v>217</v>
      </c>
      <c r="J400" s="368" t="s">
        <v>217</v>
      </c>
    </row>
    <row r="401" spans="1:10" ht="13.5" customHeight="1">
      <c r="A401" s="500" t="s">
        <v>480</v>
      </c>
      <c r="B401" s="2210"/>
      <c r="C401" s="2213"/>
      <c r="D401" s="2213"/>
      <c r="E401" s="2213"/>
      <c r="F401" s="2213"/>
      <c r="G401" s="2213"/>
      <c r="H401" s="2213"/>
      <c r="I401" s="2213"/>
      <c r="J401" s="2213"/>
    </row>
    <row r="402" spans="1:10" ht="12" customHeight="1">
      <c r="A402" s="497" t="s">
        <v>1508</v>
      </c>
      <c r="B402" s="1338">
        <v>61.846507256079988</v>
      </c>
      <c r="C402" s="578">
        <v>63.224257784679985</v>
      </c>
      <c r="D402" s="578">
        <v>55.872968084789989</v>
      </c>
      <c r="E402" s="578">
        <v>50.699072258670029</v>
      </c>
      <c r="F402" s="578">
        <v>49.356890656320012</v>
      </c>
      <c r="G402" s="578">
        <v>49.656474675470001</v>
      </c>
      <c r="H402" s="578">
        <v>48.560927971780004</v>
      </c>
      <c r="I402" s="578">
        <v>49.672143253240009</v>
      </c>
      <c r="J402" s="578">
        <v>44.647485987299987</v>
      </c>
    </row>
    <row r="403" spans="1:10" ht="12" customHeight="1">
      <c r="A403" s="497" t="s">
        <v>1509</v>
      </c>
      <c r="B403" s="1338">
        <v>16.117002222980002</v>
      </c>
      <c r="C403" s="578">
        <v>18.457422401910001</v>
      </c>
      <c r="D403" s="578">
        <v>17.750086758859997</v>
      </c>
      <c r="E403" s="578">
        <v>14.882603530870004</v>
      </c>
      <c r="F403" s="578">
        <v>12.519771597879998</v>
      </c>
      <c r="G403" s="578">
        <v>14.291008844110001</v>
      </c>
      <c r="H403" s="578">
        <v>14.818331634730001</v>
      </c>
      <c r="I403" s="578">
        <v>16.06964817858</v>
      </c>
      <c r="J403" s="578">
        <v>13.530599759590004</v>
      </c>
    </row>
    <row r="404" spans="1:10" ht="12" customHeight="1">
      <c r="A404" s="497" t="s">
        <v>1510</v>
      </c>
      <c r="B404" s="1338">
        <v>17.607234727459989</v>
      </c>
      <c r="C404" s="2031">
        <v>19.730228358890002</v>
      </c>
      <c r="D404" s="2031">
        <v>16.354311716310001</v>
      </c>
      <c r="E404" s="2031">
        <v>18.007976485740006</v>
      </c>
      <c r="F404" s="2031">
        <v>15.945369407119996</v>
      </c>
      <c r="G404" s="2031">
        <v>16.236799218750004</v>
      </c>
      <c r="H404" s="2031">
        <v>14.906000607960003</v>
      </c>
      <c r="I404" s="2031">
        <v>14.886077771890005</v>
      </c>
      <c r="J404" s="2031">
        <v>18.365747488600004</v>
      </c>
    </row>
    <row r="405" spans="1:10" ht="12" customHeight="1">
      <c r="A405" s="499" t="s">
        <v>51</v>
      </c>
      <c r="B405" s="2212">
        <v>95.570744206519976</v>
      </c>
      <c r="C405" s="2206">
        <v>101.41190854547999</v>
      </c>
      <c r="D405" s="2206">
        <v>89.977366559959989</v>
      </c>
      <c r="E405" s="2206">
        <v>83.589652275280031</v>
      </c>
      <c r="F405" s="2206">
        <v>77.822031661320011</v>
      </c>
      <c r="G405" s="2206">
        <v>80.184282738330012</v>
      </c>
      <c r="H405" s="2206">
        <v>78.285260214470014</v>
      </c>
      <c r="I405" s="2206">
        <v>80.627869203710006</v>
      </c>
      <c r="J405" s="2206">
        <v>76.543833235489998</v>
      </c>
    </row>
    <row r="406" spans="1:10" ht="13.5" customHeight="1">
      <c r="A406" s="500" t="s">
        <v>481</v>
      </c>
      <c r="B406" s="2028"/>
      <c r="C406" s="578"/>
      <c r="D406" s="578"/>
      <c r="E406" s="578"/>
      <c r="F406" s="578"/>
      <c r="G406" s="578"/>
      <c r="H406" s="578"/>
      <c r="I406" s="578"/>
      <c r="J406" s="578"/>
    </row>
    <row r="407" spans="1:10" ht="12" customHeight="1">
      <c r="A407" s="497" t="s">
        <v>1508</v>
      </c>
      <c r="B407" s="1338">
        <v>15.012889498429987</v>
      </c>
      <c r="C407" s="578">
        <v>10.034818197010001</v>
      </c>
      <c r="D407" s="578">
        <v>14.167176274339997</v>
      </c>
      <c r="E407" s="578">
        <v>13.803478397570007</v>
      </c>
      <c r="F407" s="578">
        <v>8.6258848546999989</v>
      </c>
      <c r="G407" s="578">
        <v>9.9213193101700039</v>
      </c>
      <c r="H407" s="578">
        <v>9.6593708934099993</v>
      </c>
      <c r="I407" s="578">
        <v>9.1110996479699988</v>
      </c>
      <c r="J407" s="578">
        <v>8.8039065715499962</v>
      </c>
    </row>
    <row r="408" spans="1:10" ht="12" customHeight="1">
      <c r="A408" s="497" t="s">
        <v>1509</v>
      </c>
      <c r="B408" s="1338">
        <v>39.772054513619963</v>
      </c>
      <c r="C408" s="578">
        <v>32.318590426919982</v>
      </c>
      <c r="D408" s="578">
        <v>25.274371207919987</v>
      </c>
      <c r="E408" s="578">
        <v>26.018795130219988</v>
      </c>
      <c r="F408" s="578">
        <v>25.715999609970016</v>
      </c>
      <c r="G408" s="578">
        <v>27.317258048760003</v>
      </c>
      <c r="H408" s="578">
        <v>26.705906860640013</v>
      </c>
      <c r="I408" s="578">
        <v>25.552213452879993</v>
      </c>
      <c r="J408" s="578">
        <v>29.552543521949996</v>
      </c>
    </row>
    <row r="409" spans="1:10" ht="12" customHeight="1">
      <c r="A409" s="497" t="s">
        <v>1510</v>
      </c>
      <c r="B409" s="1338">
        <v>7.4369737782400032</v>
      </c>
      <c r="C409" s="2031">
        <v>6.9007012466500033</v>
      </c>
      <c r="D409" s="2031">
        <v>5.85612440393</v>
      </c>
      <c r="E409" s="2031">
        <v>4.5076279924699989</v>
      </c>
      <c r="F409" s="2031">
        <v>5.1733795596600007</v>
      </c>
      <c r="G409" s="2031">
        <v>4.33417671656</v>
      </c>
      <c r="H409" s="2031">
        <v>2.8083723215600003</v>
      </c>
      <c r="I409" s="2031">
        <v>5.0481535465100009</v>
      </c>
      <c r="J409" s="2031">
        <v>3.9896333935599997</v>
      </c>
    </row>
    <row r="410" spans="1:10" ht="12" customHeight="1">
      <c r="A410" s="499" t="s">
        <v>51</v>
      </c>
      <c r="B410" s="2212">
        <v>62.22191779028995</v>
      </c>
      <c r="C410" s="578">
        <v>49.254109870579981</v>
      </c>
      <c r="D410" s="578">
        <v>45.297671886189988</v>
      </c>
      <c r="E410" s="578">
        <v>44.329901520259995</v>
      </c>
      <c r="F410" s="578">
        <v>39.515264024330016</v>
      </c>
      <c r="G410" s="578">
        <v>41.57275407549001</v>
      </c>
      <c r="H410" s="578">
        <v>39.173650075610013</v>
      </c>
      <c r="I410" s="578">
        <v>39.711466647359991</v>
      </c>
      <c r="J410" s="578">
        <v>42.346083487059992</v>
      </c>
    </row>
    <row r="411" spans="1:10" ht="13.5" customHeight="1">
      <c r="A411" s="500" t="s">
        <v>510</v>
      </c>
      <c r="B411" s="2028"/>
      <c r="C411" s="2213"/>
      <c r="D411" s="2213"/>
      <c r="E411" s="2213"/>
      <c r="F411" s="2213"/>
      <c r="G411" s="2213"/>
      <c r="H411" s="2213"/>
      <c r="I411" s="2213"/>
      <c r="J411" s="2213"/>
    </row>
    <row r="412" spans="1:10" ht="12" customHeight="1">
      <c r="A412" s="497" t="s">
        <v>1508</v>
      </c>
      <c r="B412" s="1338">
        <v>0.25671874419000001</v>
      </c>
      <c r="C412" s="578">
        <v>0.27294680770999996</v>
      </c>
      <c r="D412" s="578">
        <v>0.25571468671999997</v>
      </c>
      <c r="E412" s="578">
        <v>0.26416712370000001</v>
      </c>
      <c r="F412" s="578">
        <v>0.20391804250999998</v>
      </c>
      <c r="G412" s="578">
        <v>0.17095231921000001</v>
      </c>
      <c r="H412" s="578">
        <v>0.15782246958999999</v>
      </c>
      <c r="I412" s="578">
        <v>0.17008813993000002</v>
      </c>
      <c r="J412" s="578">
        <v>0.22935682874999999</v>
      </c>
    </row>
    <row r="413" spans="1:10" ht="12" customHeight="1">
      <c r="A413" s="497" t="s">
        <v>1509</v>
      </c>
      <c r="B413" s="1338">
        <v>0.30023688696999995</v>
      </c>
      <c r="C413" s="578">
        <v>0.31315088666000007</v>
      </c>
      <c r="D413" s="578">
        <v>1.4670223878799999</v>
      </c>
      <c r="E413" s="578">
        <v>0.98767436927000019</v>
      </c>
      <c r="F413" s="578">
        <v>1.0108250295200001</v>
      </c>
      <c r="G413" s="578">
        <v>1.0353788038399998</v>
      </c>
      <c r="H413" s="578">
        <v>1.3490149360000001</v>
      </c>
      <c r="I413" s="578">
        <v>1.2281175890900002</v>
      </c>
      <c r="J413" s="578">
        <v>1.45218268873</v>
      </c>
    </row>
    <row r="414" spans="1:10" ht="12" customHeight="1">
      <c r="A414" s="497" t="s">
        <v>1510</v>
      </c>
      <c r="B414" s="1338">
        <v>0.7479693283200004</v>
      </c>
      <c r="C414" s="2031">
        <v>0.10799264956999999</v>
      </c>
      <c r="D414" s="2031">
        <v>0.10105268514000001</v>
      </c>
      <c r="E414" s="2031">
        <v>9.9744190730000015E-2</v>
      </c>
      <c r="F414" s="2031">
        <v>8.8201175480000005E-2</v>
      </c>
      <c r="G414" s="2031">
        <v>1.0197293869999999E-2</v>
      </c>
      <c r="H414" s="2031">
        <v>0.11526781188999999</v>
      </c>
      <c r="I414" s="2031">
        <v>9.5187744019999992E-2</v>
      </c>
      <c r="J414" s="2031">
        <v>0.26372165278999998</v>
      </c>
    </row>
    <row r="415" spans="1:10" ht="12" customHeight="1">
      <c r="A415" s="499" t="s">
        <v>51</v>
      </c>
      <c r="B415" s="2212">
        <v>1.3049249594800003</v>
      </c>
      <c r="C415" s="2206">
        <v>0.69409034394000002</v>
      </c>
      <c r="D415" s="2206">
        <v>1.8237897597399999</v>
      </c>
      <c r="E415" s="2206">
        <v>1.3515856837000002</v>
      </c>
      <c r="F415" s="2206">
        <v>1.3029442475100002</v>
      </c>
      <c r="G415" s="2206">
        <v>1.2165284169199997</v>
      </c>
      <c r="H415" s="2206">
        <v>1.6221052174799999</v>
      </c>
      <c r="I415" s="2206">
        <v>1.4933934730400003</v>
      </c>
      <c r="J415" s="2206">
        <v>1.94526117027</v>
      </c>
    </row>
    <row r="416" spans="1:10" ht="13.5" customHeight="1">
      <c r="A416" s="500" t="s">
        <v>1511</v>
      </c>
      <c r="B416" s="2028"/>
      <c r="C416" s="578"/>
      <c r="D416" s="578"/>
      <c r="E416" s="578"/>
      <c r="F416" s="578"/>
      <c r="G416" s="578"/>
      <c r="H416" s="578"/>
      <c r="I416" s="578"/>
      <c r="J416" s="578"/>
    </row>
    <row r="417" spans="1:10" ht="12" customHeight="1">
      <c r="A417" s="497" t="s">
        <v>1508</v>
      </c>
      <c r="B417" s="1338">
        <v>2.00170203E-2</v>
      </c>
      <c r="C417" s="2224">
        <v>2.2753574449999998E-2</v>
      </c>
      <c r="D417" s="2224">
        <v>5.4925063809999994E-2</v>
      </c>
      <c r="E417" s="2224">
        <v>6.1965095040000008E-2</v>
      </c>
      <c r="F417" s="2224">
        <v>7.5894650070000014E-2</v>
      </c>
      <c r="G417" s="2224">
        <v>7.7892845759999996E-2</v>
      </c>
      <c r="H417" s="2224">
        <v>7.927100707000001E-2</v>
      </c>
      <c r="I417" s="2224">
        <v>8.3490145640000013E-2</v>
      </c>
      <c r="J417" s="2224">
        <v>3.8896611499999997E-2</v>
      </c>
    </row>
    <row r="418" spans="1:10" ht="12" customHeight="1">
      <c r="A418" s="497" t="s">
        <v>1509</v>
      </c>
      <c r="B418" s="1338">
        <v>1.2862115272499997</v>
      </c>
      <c r="C418" s="2224">
        <v>1.1711646538400002</v>
      </c>
      <c r="D418" s="2224">
        <v>7.0600000000000008E-9</v>
      </c>
      <c r="E418" s="2224">
        <v>0</v>
      </c>
      <c r="F418" s="2224">
        <v>0</v>
      </c>
      <c r="G418" s="2224">
        <v>8.3092204099999997E-2</v>
      </c>
      <c r="H418" s="2224">
        <v>0</v>
      </c>
      <c r="I418" s="2224">
        <v>0</v>
      </c>
      <c r="J418" s="2224">
        <v>0</v>
      </c>
    </row>
    <row r="419" spans="1:10" ht="12" customHeight="1">
      <c r="A419" s="497" t="s">
        <v>1510</v>
      </c>
      <c r="B419" s="1338">
        <v>0</v>
      </c>
      <c r="C419" s="2226">
        <v>0</v>
      </c>
      <c r="D419" s="2226">
        <v>4.3049722780000001E-2</v>
      </c>
      <c r="E419" s="2226">
        <v>4.1945044079999994E-2</v>
      </c>
      <c r="F419" s="2226">
        <v>0.12703780836999998</v>
      </c>
      <c r="G419" s="2226">
        <v>0</v>
      </c>
      <c r="H419" s="2226">
        <v>3.1942456409999993E-2</v>
      </c>
      <c r="I419" s="2226">
        <v>0</v>
      </c>
      <c r="J419" s="2226">
        <v>2.831632484E-2</v>
      </c>
    </row>
    <row r="420" spans="1:10" ht="12" customHeight="1">
      <c r="A420" s="499" t="s">
        <v>51</v>
      </c>
      <c r="B420" s="2212">
        <v>1.3062285475499997</v>
      </c>
      <c r="C420" s="2206">
        <v>1.1939182282900003</v>
      </c>
      <c r="D420" s="2206">
        <v>9.7974793650000003E-2</v>
      </c>
      <c r="E420" s="2206">
        <v>0.10391013911999999</v>
      </c>
      <c r="F420" s="2206">
        <v>0.20293245843999999</v>
      </c>
      <c r="G420" s="2206">
        <v>0.16098504986000001</v>
      </c>
      <c r="H420" s="2206">
        <v>0.11121346348</v>
      </c>
      <c r="I420" s="2206">
        <v>8.3490145640000013E-2</v>
      </c>
      <c r="J420" s="2206">
        <v>6.7212936340000001E-2</v>
      </c>
    </row>
    <row r="421" spans="1:10" ht="9" customHeight="1">
      <c r="A421" s="559"/>
      <c r="B421" s="559"/>
      <c r="C421" s="559"/>
      <c r="D421" s="559"/>
      <c r="E421" s="559"/>
      <c r="F421" s="559"/>
      <c r="G421" s="559"/>
      <c r="H421" s="559"/>
      <c r="I421" s="559"/>
      <c r="J421" s="559"/>
    </row>
    <row r="422" spans="1:10" ht="22.5" customHeight="1">
      <c r="A422" s="2432" t="s">
        <v>390</v>
      </c>
      <c r="B422" s="2432"/>
      <c r="C422" s="2432"/>
      <c r="D422" s="2432"/>
      <c r="E422" s="2432"/>
      <c r="F422" s="2432"/>
      <c r="G422" s="2432"/>
      <c r="H422" s="2432"/>
      <c r="I422" s="2432"/>
      <c r="J422" s="2432"/>
    </row>
    <row r="423" spans="1:10" ht="12" customHeight="1"/>
    <row r="424" spans="1:10" ht="12" customHeight="1"/>
    <row r="425" spans="1:10" ht="12" customHeight="1"/>
    <row r="426" spans="1:10" ht="12" customHeight="1"/>
    <row r="427" spans="1:10" ht="12" customHeight="1"/>
    <row r="428" spans="1:10" ht="12" customHeight="1"/>
    <row r="429" spans="1:10" ht="12" customHeight="1"/>
    <row r="430" spans="1:10" ht="12" customHeight="1"/>
    <row r="431" spans="1:10" ht="12" customHeight="1"/>
    <row r="432" spans="1:10" s="2233" customFormat="1" ht="12" customHeight="1"/>
    <row r="433" spans="1:6" s="2233" customFormat="1" ht="12" customHeight="1"/>
    <row r="434" spans="1:6" s="2233" customFormat="1" ht="22.5" customHeight="1">
      <c r="A434" s="2346" t="s">
        <v>1516</v>
      </c>
      <c r="B434" s="2346">
        <f>B167</f>
        <v>835.54088967030975</v>
      </c>
      <c r="C434" s="2347">
        <f>B434/(SUM(B$434:B$436))*100</f>
        <v>43.644379536566234</v>
      </c>
      <c r="D434" s="2346"/>
      <c r="E434" s="2348">
        <v>44</v>
      </c>
      <c r="F434" s="2348">
        <f>ROUND(C434,0)</f>
        <v>44</v>
      </c>
    </row>
    <row r="435" spans="1:6" s="2233" customFormat="1" ht="22.5" customHeight="1">
      <c r="A435" s="2346" t="s">
        <v>1517</v>
      </c>
      <c r="B435" s="2346">
        <f>B187</f>
        <v>251.03145712212</v>
      </c>
      <c r="C435" s="2347">
        <f t="shared" ref="C435:C436" si="0">B435/(SUM(B$434:B$436))*100</f>
        <v>13.112598468494049</v>
      </c>
      <c r="D435" s="2346"/>
      <c r="E435" s="2348">
        <v>14</v>
      </c>
      <c r="F435" s="2346"/>
    </row>
    <row r="436" spans="1:6" s="2233" customFormat="1" ht="22.5" customHeight="1">
      <c r="A436" s="2346" t="s">
        <v>1518</v>
      </c>
      <c r="B436" s="2346">
        <f>B207</f>
        <v>827.85718237586786</v>
      </c>
      <c r="C436" s="2347">
        <f t="shared" si="0"/>
        <v>43.243021994939724</v>
      </c>
      <c r="D436" s="2346"/>
      <c r="E436" s="2348">
        <v>40</v>
      </c>
      <c r="F436" s="2346"/>
    </row>
    <row r="437" spans="1:6" s="2233" customFormat="1" ht="22.5" customHeight="1"/>
    <row r="474" spans="1:10" ht="13.5" customHeight="1">
      <c r="A474" s="500" t="s">
        <v>510</v>
      </c>
      <c r="B474" s="2028"/>
      <c r="C474" s="2213"/>
      <c r="D474" s="2213"/>
      <c r="E474" s="2213"/>
      <c r="F474" s="2213"/>
      <c r="G474" s="2213"/>
      <c r="H474" s="2213"/>
      <c r="I474" s="2213"/>
      <c r="J474" s="2213"/>
    </row>
    <row r="475" spans="1:10" ht="12" customHeight="1">
      <c r="A475" s="497" t="s">
        <v>1508</v>
      </c>
      <c r="B475" s="1338">
        <v>0.27294680770999996</v>
      </c>
      <c r="C475" s="578">
        <v>0.25571468671999997</v>
      </c>
      <c r="D475" s="578">
        <v>0.26416712370000001</v>
      </c>
      <c r="E475" s="578">
        <v>0.20391804250999998</v>
      </c>
      <c r="F475" s="578">
        <v>0.17095231921000001</v>
      </c>
      <c r="G475" s="578">
        <v>0.15782246958999999</v>
      </c>
      <c r="H475" s="578">
        <v>0.17008813993000002</v>
      </c>
      <c r="I475" s="578">
        <v>0.22935682874999999</v>
      </c>
      <c r="J475" s="578">
        <v>6.9997606569999982E-2</v>
      </c>
    </row>
    <row r="476" spans="1:10" ht="12" customHeight="1">
      <c r="A476" s="497" t="s">
        <v>1509</v>
      </c>
      <c r="B476" s="1338">
        <v>0.31315088666000007</v>
      </c>
      <c r="C476" s="578">
        <v>1.4670223878799999</v>
      </c>
      <c r="D476" s="578">
        <v>0.98767436927000019</v>
      </c>
      <c r="E476" s="578">
        <v>1.0108250295200001</v>
      </c>
      <c r="F476" s="578">
        <v>1.0353788038399998</v>
      </c>
      <c r="G476" s="578">
        <v>1.3490149360000001</v>
      </c>
      <c r="H476" s="578">
        <v>1.2281175890900002</v>
      </c>
      <c r="I476" s="578">
        <v>1.45218268873</v>
      </c>
      <c r="J476" s="578">
        <v>1.1622225471899998</v>
      </c>
    </row>
    <row r="477" spans="1:10" ht="12" customHeight="1">
      <c r="A477" s="497" t="s">
        <v>1510</v>
      </c>
      <c r="B477" s="1338">
        <v>0.10799264956999999</v>
      </c>
      <c r="C477" s="2031">
        <v>0.10105268514000001</v>
      </c>
      <c r="D477" s="2031">
        <v>9.9744190730000015E-2</v>
      </c>
      <c r="E477" s="2031">
        <v>8.8201175480000005E-2</v>
      </c>
      <c r="F477" s="2031">
        <v>1.0197293869999999E-2</v>
      </c>
      <c r="G477" s="2031">
        <v>0.11526781188999999</v>
      </c>
      <c r="H477" s="2031">
        <v>9.5187744019999992E-2</v>
      </c>
      <c r="I477" s="2031">
        <v>0.26372165278999998</v>
      </c>
      <c r="J477" s="2031">
        <v>0.33923433269999997</v>
      </c>
    </row>
    <row r="478" spans="1:10" ht="12" customHeight="1">
      <c r="A478" s="499" t="s">
        <v>51</v>
      </c>
      <c r="B478" s="2212">
        <v>0.69409034394000002</v>
      </c>
      <c r="C478" s="2206">
        <v>1.8237897597399999</v>
      </c>
      <c r="D478" s="2206">
        <v>1.3515856837000002</v>
      </c>
      <c r="E478" s="2206">
        <v>1.3029442475100002</v>
      </c>
      <c r="F478" s="2206">
        <v>1.2165284169199997</v>
      </c>
      <c r="G478" s="2206">
        <v>1.6221052174799999</v>
      </c>
      <c r="H478" s="2206">
        <v>1.4933934730400003</v>
      </c>
      <c r="I478" s="2206">
        <v>1.94526117027</v>
      </c>
      <c r="J478" s="2206">
        <v>1.5714544864599997</v>
      </c>
    </row>
    <row r="479" spans="1:10" ht="13.5" customHeight="1">
      <c r="A479" s="500" t="s">
        <v>1511</v>
      </c>
      <c r="B479" s="2028"/>
      <c r="C479" s="578"/>
      <c r="D479" s="578"/>
      <c r="E479" s="578"/>
      <c r="F479" s="578"/>
      <c r="G479" s="578"/>
      <c r="H479" s="578"/>
      <c r="I479" s="578"/>
      <c r="J479" s="578"/>
    </row>
    <row r="480" spans="1:10" ht="12" customHeight="1">
      <c r="A480" s="497" t="s">
        <v>1508</v>
      </c>
      <c r="B480" s="2223">
        <v>2.2753574449999998E-2</v>
      </c>
      <c r="C480" s="2224">
        <v>5.4925063809999994E-2</v>
      </c>
      <c r="D480" s="2224">
        <v>6.1965095040000008E-2</v>
      </c>
      <c r="E480" s="2224">
        <v>7.5894650070000014E-2</v>
      </c>
      <c r="F480" s="2224">
        <v>7.7892845759999996E-2</v>
      </c>
      <c r="G480" s="2224">
        <v>7.927100707000001E-2</v>
      </c>
      <c r="H480" s="2224">
        <v>8.3490145640000013E-2</v>
      </c>
      <c r="I480" s="2224">
        <v>3.8896611499999997E-2</v>
      </c>
      <c r="J480" s="2224">
        <v>0</v>
      </c>
    </row>
    <row r="481" spans="1:10" ht="12" customHeight="1">
      <c r="A481" s="497" t="s">
        <v>1509</v>
      </c>
      <c r="B481" s="2223">
        <v>1.1711646538400002</v>
      </c>
      <c r="C481" s="2224">
        <v>7.0600000000000008E-9</v>
      </c>
      <c r="D481" s="2224">
        <v>0</v>
      </c>
      <c r="E481" s="2224">
        <v>0</v>
      </c>
      <c r="F481" s="2224">
        <v>8.3092204099999997E-2</v>
      </c>
      <c r="G481" s="2224">
        <v>0</v>
      </c>
      <c r="H481" s="2224">
        <v>0</v>
      </c>
      <c r="I481" s="2224">
        <v>0</v>
      </c>
      <c r="J481" s="2224">
        <v>0</v>
      </c>
    </row>
    <row r="482" spans="1:10" ht="12" customHeight="1">
      <c r="A482" s="497" t="s">
        <v>1510</v>
      </c>
      <c r="B482" s="2225">
        <v>0</v>
      </c>
      <c r="C482" s="2226">
        <v>4.3049722780000001E-2</v>
      </c>
      <c r="D482" s="2226">
        <v>4.1945044079999994E-2</v>
      </c>
      <c r="E482" s="2226">
        <v>0.12703780836999998</v>
      </c>
      <c r="F482" s="2226">
        <v>0</v>
      </c>
      <c r="G482" s="2226">
        <v>3.1942456409999993E-2</v>
      </c>
      <c r="H482" s="2226">
        <v>0</v>
      </c>
      <c r="I482" s="2226">
        <v>2.831632484E-2</v>
      </c>
      <c r="J482" s="2226">
        <v>3.2209134110000003E-2</v>
      </c>
    </row>
    <row r="483" spans="1:10" ht="12" customHeight="1">
      <c r="A483" s="499" t="s">
        <v>51</v>
      </c>
      <c r="B483" s="2212">
        <v>1.1939182282900003</v>
      </c>
      <c r="C483" s="2206">
        <v>9.7974793650000003E-2</v>
      </c>
      <c r="D483" s="2206">
        <v>0.10391013911999999</v>
      </c>
      <c r="E483" s="2206">
        <v>0.20293245843999999</v>
      </c>
      <c r="F483" s="2206">
        <v>0.16098504986000001</v>
      </c>
      <c r="G483" s="2206">
        <v>0.11121346348</v>
      </c>
      <c r="H483" s="2206">
        <v>8.3490145640000013E-2</v>
      </c>
      <c r="I483" s="2206">
        <v>6.7212936340000001E-2</v>
      </c>
      <c r="J483" s="2206">
        <v>3.2209134110000003E-2</v>
      </c>
    </row>
    <row r="484" spans="1:10" ht="9" customHeight="1">
      <c r="A484" s="559"/>
      <c r="B484" s="559"/>
      <c r="C484" s="559"/>
      <c r="D484" s="559"/>
      <c r="E484" s="559"/>
      <c r="F484" s="559"/>
      <c r="G484" s="559"/>
      <c r="H484" s="559"/>
      <c r="I484" s="559"/>
      <c r="J484" s="559"/>
    </row>
    <row r="485" spans="1:10" ht="22.5" customHeight="1">
      <c r="A485" s="2432" t="s">
        <v>390</v>
      </c>
      <c r="B485" s="2432"/>
      <c r="C485" s="2432"/>
      <c r="D485" s="2432"/>
      <c r="E485" s="2432"/>
      <c r="F485" s="2432"/>
      <c r="G485" s="2432"/>
      <c r="H485" s="2432"/>
      <c r="I485" s="2432"/>
      <c r="J485" s="2432"/>
    </row>
  </sheetData>
  <mergeCells count="29">
    <mergeCell ref="L30:R30"/>
    <mergeCell ref="A2:H2"/>
    <mergeCell ref="A25:J25"/>
    <mergeCell ref="A265:J265"/>
    <mergeCell ref="A27:J27"/>
    <mergeCell ref="A105:H105"/>
    <mergeCell ref="A26:J26"/>
    <mergeCell ref="A215:H215"/>
    <mergeCell ref="A264:J264"/>
    <mergeCell ref="A230:H230"/>
    <mergeCell ref="A56:J56"/>
    <mergeCell ref="A211:J211"/>
    <mergeCell ref="A213:J213"/>
    <mergeCell ref="A148:H148"/>
    <mergeCell ref="A485:J485"/>
    <mergeCell ref="A144:O144"/>
    <mergeCell ref="A333:J333"/>
    <mergeCell ref="A268:J268"/>
    <mergeCell ref="A58:J58"/>
    <mergeCell ref="A102:J102"/>
    <mergeCell ref="A212:J212"/>
    <mergeCell ref="A331:J331"/>
    <mergeCell ref="A103:J103"/>
    <mergeCell ref="A242:B242"/>
    <mergeCell ref="D242:J242"/>
    <mergeCell ref="A145:J145"/>
    <mergeCell ref="A422:J422"/>
    <mergeCell ref="A395:J395"/>
    <mergeCell ref="A397:J397"/>
  </mergeCells>
  <pageMargins left="0.70866141732283472" right="0.70866141732283472" top="0.6692913385826772" bottom="0.39370078740157483" header="0.51181102362204722" footer="0.51181102362204722"/>
  <pageSetup paperSize="9" scale="97" fitToHeight="0" orientation="portrait" r:id="rId1"/>
  <headerFooter scaleWithDoc="0">
    <oddHeader xml:space="preserve">&amp;L&amp;8FACT BOOK DNB - 1Q15&amp;C&amp;8CHAPTER 1&amp;R&amp;8FINANCIAL RESULTS DNB GROUP </oddHeader>
  </headerFooter>
  <rowBreaks count="7" manualBreakCount="7">
    <brk id="56" max="16383" man="1"/>
    <brk id="103" max="16383" man="1"/>
    <brk id="146" max="9" man="1"/>
    <brk id="213" max="16383" man="1"/>
    <brk id="266" max="16383" man="1"/>
    <brk id="331" max="16383" man="1"/>
    <brk id="395" max="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51"/>
  <sheetViews>
    <sheetView showGridLines="0" zoomScale="140" zoomScaleNormal="140" zoomScaleSheetLayoutView="90" workbookViewId="0"/>
  </sheetViews>
  <sheetFormatPr baseColWidth="10" defaultColWidth="10.85546875" defaultRowHeight="22.5" customHeight="1"/>
  <cols>
    <col min="1" max="1" width="14.28515625" style="62" customWidth="1"/>
    <col min="2" max="6" width="9.85546875" style="62" customWidth="1"/>
    <col min="7" max="7" width="9.85546875" style="98" customWidth="1"/>
    <col min="8" max="9" width="9.85546875" style="62" customWidth="1"/>
    <col min="10" max="10" width="10.85546875" style="62" customWidth="1"/>
    <col min="11" max="11" width="49" style="62" customWidth="1"/>
    <col min="12" max="18" width="10.42578125" style="62" customWidth="1"/>
    <col min="19" max="19" width="10.85546875" style="62" customWidth="1"/>
    <col min="20" max="20" width="49" style="62" customWidth="1"/>
    <col min="21" max="27" width="10.42578125" style="62" customWidth="1"/>
    <col min="28" max="16384" width="10.85546875" style="62"/>
  </cols>
  <sheetData>
    <row r="1" spans="1:9" s="98" customFormat="1" ht="22.5" customHeight="1">
      <c r="A1" s="2056"/>
      <c r="B1" s="1638"/>
      <c r="C1" s="2057"/>
      <c r="D1" s="1638"/>
      <c r="E1" s="2057"/>
      <c r="F1" s="1638"/>
      <c r="G1" s="2057"/>
      <c r="H1" s="1638"/>
      <c r="I1" s="2058"/>
    </row>
    <row r="2" spans="1:9" s="502" customFormat="1" ht="18.75" customHeight="1">
      <c r="A2" s="501" t="s">
        <v>1337</v>
      </c>
    </row>
    <row r="3" spans="1:9" s="50" customFormat="1" ht="12.75" customHeight="1"/>
    <row r="4" spans="1:9" s="124" customFormat="1" ht="18.75" customHeight="1">
      <c r="A4" s="2059"/>
      <c r="B4" s="2487" t="s">
        <v>95</v>
      </c>
      <c r="C4" s="2488"/>
      <c r="D4" s="2488"/>
      <c r="E4" s="2489"/>
      <c r="F4" s="2487" t="s">
        <v>96</v>
      </c>
      <c r="G4" s="2488"/>
      <c r="H4" s="2488"/>
      <c r="I4" s="2489"/>
    </row>
    <row r="5" spans="1:9" s="124" customFormat="1" ht="16.5" customHeight="1">
      <c r="A5" s="2060" t="s">
        <v>91</v>
      </c>
      <c r="B5" s="2490" t="s">
        <v>92</v>
      </c>
      <c r="C5" s="2491"/>
      <c r="D5" s="2490" t="s">
        <v>93</v>
      </c>
      <c r="E5" s="2491"/>
      <c r="F5" s="2492" t="s">
        <v>97</v>
      </c>
      <c r="G5" s="2493"/>
      <c r="H5" s="2490" t="s">
        <v>109</v>
      </c>
      <c r="I5" s="2491"/>
    </row>
    <row r="6" spans="1:9" s="125" customFormat="1" ht="12" customHeight="1">
      <c r="A6" s="2061">
        <v>1</v>
      </c>
      <c r="B6" s="2494">
        <v>0.01</v>
      </c>
      <c r="C6" s="2495"/>
      <c r="D6" s="2494">
        <v>0.1</v>
      </c>
      <c r="E6" s="2495"/>
      <c r="F6" s="2496" t="s">
        <v>102</v>
      </c>
      <c r="G6" s="2497"/>
      <c r="H6" s="2496" t="s">
        <v>165</v>
      </c>
      <c r="I6" s="2497"/>
    </row>
    <row r="7" spans="1:9" s="125" customFormat="1" ht="12" customHeight="1">
      <c r="A7" s="2062">
        <v>2</v>
      </c>
      <c r="B7" s="2475">
        <v>0.1</v>
      </c>
      <c r="C7" s="2476"/>
      <c r="D7" s="2475">
        <v>0.25</v>
      </c>
      <c r="E7" s="2476"/>
      <c r="F7" s="2477" t="s">
        <v>125</v>
      </c>
      <c r="G7" s="2478"/>
      <c r="H7" s="2477" t="s">
        <v>127</v>
      </c>
      <c r="I7" s="2478"/>
    </row>
    <row r="8" spans="1:9" s="125" customFormat="1" ht="12" customHeight="1">
      <c r="A8" s="2062">
        <v>3</v>
      </c>
      <c r="B8" s="2475">
        <v>0.25</v>
      </c>
      <c r="C8" s="2476"/>
      <c r="D8" s="2475">
        <v>0.5</v>
      </c>
      <c r="E8" s="2476"/>
      <c r="F8" s="2477" t="s">
        <v>126</v>
      </c>
      <c r="G8" s="2478"/>
      <c r="H8" s="2477" t="s">
        <v>167</v>
      </c>
      <c r="I8" s="2478"/>
    </row>
    <row r="9" spans="1:9" s="125" customFormat="1" ht="12" customHeight="1">
      <c r="A9" s="2062">
        <v>4</v>
      </c>
      <c r="B9" s="2475">
        <v>0.5</v>
      </c>
      <c r="C9" s="2476"/>
      <c r="D9" s="2475">
        <v>0.75</v>
      </c>
      <c r="E9" s="2476"/>
      <c r="F9" s="2477" t="s">
        <v>103</v>
      </c>
      <c r="G9" s="2478"/>
      <c r="H9" s="2477" t="s">
        <v>98</v>
      </c>
      <c r="I9" s="2478"/>
    </row>
    <row r="10" spans="1:9" s="125" customFormat="1" ht="12" customHeight="1">
      <c r="A10" s="2062">
        <v>5</v>
      </c>
      <c r="B10" s="2475">
        <v>0.75</v>
      </c>
      <c r="C10" s="2476"/>
      <c r="D10" s="2475">
        <v>1.25</v>
      </c>
      <c r="E10" s="2476"/>
      <c r="F10" s="2477" t="s">
        <v>104</v>
      </c>
      <c r="G10" s="2478"/>
      <c r="H10" s="2477" t="s">
        <v>99</v>
      </c>
      <c r="I10" s="2478"/>
    </row>
    <row r="11" spans="1:9" s="125" customFormat="1" ht="12" customHeight="1">
      <c r="A11" s="2062">
        <v>6</v>
      </c>
      <c r="B11" s="2475">
        <v>1.25</v>
      </c>
      <c r="C11" s="2476"/>
      <c r="D11" s="2475">
        <v>2</v>
      </c>
      <c r="E11" s="2476"/>
      <c r="F11" s="2477"/>
      <c r="G11" s="2478"/>
      <c r="H11" s="2477"/>
      <c r="I11" s="2478"/>
    </row>
    <row r="12" spans="1:9" s="125" customFormat="1" ht="12" customHeight="1">
      <c r="A12" s="2062">
        <v>7</v>
      </c>
      <c r="B12" s="2475">
        <v>2</v>
      </c>
      <c r="C12" s="2476"/>
      <c r="D12" s="2475">
        <v>3</v>
      </c>
      <c r="E12" s="2476"/>
      <c r="F12" s="2477" t="s">
        <v>105</v>
      </c>
      <c r="G12" s="2478"/>
      <c r="H12" s="2477" t="s">
        <v>166</v>
      </c>
      <c r="I12" s="2478"/>
    </row>
    <row r="13" spans="1:9" s="125" customFormat="1" ht="12" customHeight="1">
      <c r="A13" s="2062">
        <v>8</v>
      </c>
      <c r="B13" s="2475">
        <v>3</v>
      </c>
      <c r="C13" s="2476"/>
      <c r="D13" s="2475">
        <v>5</v>
      </c>
      <c r="E13" s="2476"/>
      <c r="F13" s="2477" t="s">
        <v>106</v>
      </c>
      <c r="G13" s="2478"/>
      <c r="H13" s="2477" t="s">
        <v>100</v>
      </c>
      <c r="I13" s="2478"/>
    </row>
    <row r="14" spans="1:9" s="125" customFormat="1" ht="12" customHeight="1">
      <c r="A14" s="2062">
        <v>9</v>
      </c>
      <c r="B14" s="2475">
        <v>5</v>
      </c>
      <c r="C14" s="2476"/>
      <c r="D14" s="2475">
        <v>8</v>
      </c>
      <c r="E14" s="2476"/>
      <c r="F14" s="2477" t="s">
        <v>107</v>
      </c>
      <c r="G14" s="2478"/>
      <c r="H14" s="2477" t="s">
        <v>101</v>
      </c>
      <c r="I14" s="2478"/>
    </row>
    <row r="15" spans="1:9" s="125" customFormat="1" ht="12" customHeight="1">
      <c r="A15" s="2063">
        <v>10</v>
      </c>
      <c r="B15" s="2479">
        <v>8</v>
      </c>
      <c r="C15" s="2480"/>
      <c r="D15" s="2481" t="s">
        <v>114</v>
      </c>
      <c r="E15" s="2482"/>
      <c r="F15" s="2483" t="s">
        <v>108</v>
      </c>
      <c r="G15" s="2484"/>
      <c r="H15" s="2483" t="s">
        <v>168</v>
      </c>
      <c r="I15" s="2484"/>
    </row>
    <row r="16" spans="1:9" s="123" customFormat="1" ht="7.5" customHeight="1">
      <c r="A16" s="2064"/>
      <c r="B16" s="2064"/>
      <c r="C16" s="2064"/>
      <c r="D16" s="2065"/>
      <c r="E16" s="2065"/>
      <c r="F16" s="2064"/>
      <c r="G16" s="2064"/>
      <c r="H16" s="2065"/>
      <c r="I16" s="2064"/>
    </row>
    <row r="17" spans="1:10" s="123" customFormat="1" ht="12.75" customHeight="1">
      <c r="A17" s="2449" t="s">
        <v>457</v>
      </c>
      <c r="B17" s="2449"/>
      <c r="C17" s="2449"/>
      <c r="D17" s="2449"/>
      <c r="E17" s="2449"/>
      <c r="F17" s="2449"/>
      <c r="G17" s="2449"/>
      <c r="H17" s="2449"/>
      <c r="I17" s="2064"/>
    </row>
    <row r="18" spans="1:10" s="98" customFormat="1" ht="22.5" customHeight="1">
      <c r="A18" s="677"/>
    </row>
    <row r="19" spans="1:10" s="502" customFormat="1" ht="18.75" customHeight="1">
      <c r="A19" s="501" t="s">
        <v>1551</v>
      </c>
    </row>
    <row r="20" spans="1:10" s="50" customFormat="1" ht="12.75" customHeight="1"/>
    <row r="21" spans="1:10" s="52" customFormat="1" ht="9.75" customHeight="1">
      <c r="A21" s="2485" t="s">
        <v>216</v>
      </c>
      <c r="B21" s="156"/>
      <c r="C21" s="156"/>
      <c r="D21" s="157"/>
      <c r="E21" s="157" t="s">
        <v>190</v>
      </c>
      <c r="F21" s="157"/>
      <c r="G21" s="158"/>
      <c r="H21" s="159" t="s">
        <v>192</v>
      </c>
      <c r="I21" s="160"/>
      <c r="J21" s="51"/>
    </row>
    <row r="22" spans="1:10" s="52" customFormat="1" ht="9.75" customHeight="1">
      <c r="A22" s="2485"/>
      <c r="B22" s="161"/>
      <c r="C22" s="161"/>
      <c r="D22" s="162"/>
      <c r="E22" s="162" t="s">
        <v>191</v>
      </c>
      <c r="F22" s="162"/>
      <c r="G22" s="158"/>
      <c r="H22" s="163" t="s">
        <v>191</v>
      </c>
      <c r="I22" s="164" t="s">
        <v>189</v>
      </c>
      <c r="J22" s="51"/>
    </row>
    <row r="23" spans="1:10" s="52" customFormat="1" ht="9.75" customHeight="1">
      <c r="A23" s="2485"/>
      <c r="B23" s="161" t="s">
        <v>183</v>
      </c>
      <c r="C23" s="161" t="s">
        <v>186</v>
      </c>
      <c r="D23" s="162" t="s">
        <v>133</v>
      </c>
      <c r="E23" s="162" t="s">
        <v>209</v>
      </c>
      <c r="F23" s="162" t="s">
        <v>51</v>
      </c>
      <c r="G23" s="158"/>
      <c r="H23" s="162" t="s">
        <v>209</v>
      </c>
      <c r="I23" s="164" t="s">
        <v>194</v>
      </c>
      <c r="J23" s="51"/>
    </row>
    <row r="24" spans="1:10" s="52" customFormat="1" ht="9.75" customHeight="1">
      <c r="A24" s="2486"/>
      <c r="B24" s="161" t="s">
        <v>184</v>
      </c>
      <c r="C24" s="165" t="s">
        <v>590</v>
      </c>
      <c r="D24" s="162" t="s">
        <v>193</v>
      </c>
      <c r="E24" s="162" t="s">
        <v>210</v>
      </c>
      <c r="F24" s="162" t="s">
        <v>196</v>
      </c>
      <c r="G24" s="158"/>
      <c r="H24" s="162" t="s">
        <v>210</v>
      </c>
      <c r="I24" s="164" t="s">
        <v>195</v>
      </c>
      <c r="J24" s="51"/>
    </row>
    <row r="25" spans="1:10" s="52" customFormat="1" ht="12" customHeight="1">
      <c r="A25" s="323" t="s">
        <v>177</v>
      </c>
      <c r="B25" s="2088">
        <v>0</v>
      </c>
      <c r="C25" s="2088">
        <v>1870</v>
      </c>
      <c r="D25" s="2088">
        <v>1</v>
      </c>
      <c r="E25" s="2088">
        <v>0</v>
      </c>
      <c r="F25" s="2088">
        <v>1871</v>
      </c>
      <c r="G25" s="2084"/>
      <c r="H25" s="2088">
        <v>0</v>
      </c>
      <c r="I25" s="2089"/>
      <c r="J25" s="116"/>
    </row>
    <row r="26" spans="1:10" s="52" customFormat="1" ht="12" customHeight="1">
      <c r="A26" s="312" t="s">
        <v>178</v>
      </c>
      <c r="B26" s="2085">
        <v>0</v>
      </c>
      <c r="C26" s="2085">
        <v>2452</v>
      </c>
      <c r="D26" s="2085">
        <v>2064</v>
      </c>
      <c r="E26" s="2085">
        <v>0</v>
      </c>
      <c r="F26" s="2085">
        <v>4516</v>
      </c>
      <c r="G26" s="2084"/>
      <c r="H26" s="2085">
        <v>1530</v>
      </c>
      <c r="I26" s="2087"/>
      <c r="J26" s="116"/>
    </row>
    <row r="27" spans="1:10" s="52" customFormat="1" ht="12" customHeight="1">
      <c r="A27" s="312" t="s">
        <v>179</v>
      </c>
      <c r="B27" s="2085">
        <v>0</v>
      </c>
      <c r="C27" s="2085">
        <v>1139</v>
      </c>
      <c r="D27" s="2085">
        <v>1438</v>
      </c>
      <c r="E27" s="2085">
        <v>0</v>
      </c>
      <c r="F27" s="2085">
        <v>2577</v>
      </c>
      <c r="G27" s="2084"/>
      <c r="H27" s="2085">
        <v>1145</v>
      </c>
      <c r="I27" s="2087">
        <v>974</v>
      </c>
      <c r="J27" s="116"/>
    </row>
    <row r="28" spans="1:10" s="52" customFormat="1" ht="12" customHeight="1">
      <c r="A28" s="312" t="s">
        <v>180</v>
      </c>
      <c r="B28" s="2085">
        <v>0</v>
      </c>
      <c r="C28" s="2085">
        <v>0</v>
      </c>
      <c r="D28" s="2085">
        <v>0</v>
      </c>
      <c r="E28" s="2085">
        <v>0</v>
      </c>
      <c r="F28" s="2085">
        <v>0</v>
      </c>
      <c r="G28" s="2084"/>
      <c r="H28" s="2085">
        <v>0</v>
      </c>
      <c r="I28" s="2087"/>
      <c r="J28" s="51"/>
    </row>
    <row r="29" spans="1:10" s="52" customFormat="1" ht="12" customHeight="1">
      <c r="A29" s="312" t="s">
        <v>181</v>
      </c>
      <c r="B29" s="2086">
        <v>0</v>
      </c>
      <c r="C29" s="2086">
        <v>6829</v>
      </c>
      <c r="D29" s="2086">
        <v>12140</v>
      </c>
      <c r="E29" s="2086">
        <v>0</v>
      </c>
      <c r="F29" s="2086">
        <v>18969</v>
      </c>
      <c r="G29" s="2084"/>
      <c r="H29" s="2086">
        <v>3558</v>
      </c>
      <c r="I29" s="2090">
        <v>1638</v>
      </c>
      <c r="J29" s="51"/>
    </row>
    <row r="30" spans="1:10" s="93" customFormat="1" ht="12" customHeight="1">
      <c r="A30" s="324" t="s">
        <v>182</v>
      </c>
      <c r="B30" s="2091">
        <v>0</v>
      </c>
      <c r="C30" s="2091">
        <v>12291</v>
      </c>
      <c r="D30" s="2091">
        <v>15642</v>
      </c>
      <c r="E30" s="2091">
        <v>0</v>
      </c>
      <c r="F30" s="2091">
        <v>27933</v>
      </c>
      <c r="G30" s="2092"/>
      <c r="H30" s="2091">
        <v>6233</v>
      </c>
      <c r="I30" s="2091">
        <v>2613</v>
      </c>
      <c r="J30" s="110"/>
    </row>
    <row r="31" spans="1:10" s="59" customFormat="1" ht="7.5" customHeight="1">
      <c r="A31" s="117"/>
      <c r="B31" s="118"/>
      <c r="C31" s="118"/>
      <c r="D31" s="118"/>
      <c r="E31" s="118"/>
      <c r="F31" s="118"/>
      <c r="G31" s="119"/>
      <c r="H31" s="118"/>
      <c r="I31" s="118"/>
      <c r="J31" s="57"/>
    </row>
    <row r="32" spans="1:10" s="120" customFormat="1" ht="22.5" customHeight="1">
      <c r="A32" s="2432" t="s">
        <v>1402</v>
      </c>
      <c r="B32" s="2432"/>
      <c r="C32" s="2432"/>
      <c r="D32" s="2432"/>
      <c r="E32" s="2432"/>
      <c r="F32" s="2432"/>
      <c r="G32" s="2432"/>
      <c r="H32" s="2432"/>
      <c r="I32" s="2432"/>
    </row>
    <row r="33" spans="1:10" s="120" customFormat="1" ht="22.5" customHeight="1">
      <c r="G33" s="121"/>
    </row>
    <row r="34" spans="1:10" s="120" customFormat="1" ht="22.5" customHeight="1">
      <c r="G34" s="121"/>
    </row>
    <row r="35" spans="1:10" s="120" customFormat="1" ht="22.5" customHeight="1">
      <c r="G35" s="121"/>
    </row>
    <row r="36" spans="1:10" s="120" customFormat="1" ht="22.5" customHeight="1">
      <c r="G36" s="121"/>
    </row>
    <row r="37" spans="1:10" s="120" customFormat="1" ht="22.5" customHeight="1">
      <c r="G37" s="121"/>
    </row>
    <row r="38" spans="1:10" s="120" customFormat="1" ht="22.5" customHeight="1">
      <c r="G38" s="121"/>
    </row>
    <row r="39" spans="1:10" s="120" customFormat="1" ht="22.5" customHeight="1">
      <c r="G39" s="121"/>
    </row>
    <row r="40" spans="1:10" s="120" customFormat="1" ht="22.5" customHeight="1">
      <c r="G40" s="121"/>
    </row>
    <row r="41" spans="1:10" s="120" customFormat="1" ht="22.5" customHeight="1">
      <c r="G41" s="121"/>
    </row>
    <row r="42" spans="1:10" s="120" customFormat="1" ht="22.5" customHeight="1">
      <c r="G42" s="121"/>
    </row>
    <row r="43" spans="1:10" s="120" customFormat="1" ht="22.5" customHeight="1">
      <c r="G43" s="121"/>
    </row>
    <row r="44" spans="1:10" s="120" customFormat="1" ht="22.5" customHeight="1">
      <c r="G44" s="121"/>
    </row>
    <row r="45" spans="1:10" s="120" customFormat="1" ht="22.5" customHeight="1">
      <c r="G45" s="121"/>
    </row>
    <row r="46" spans="1:10" s="120" customFormat="1" ht="22.5" customHeight="1">
      <c r="G46" s="121"/>
    </row>
    <row r="47" spans="1:10" ht="22.5" customHeight="1">
      <c r="A47" s="52"/>
      <c r="B47" s="51"/>
      <c r="C47" s="51"/>
      <c r="D47" s="51"/>
      <c r="E47" s="51"/>
      <c r="F47" s="51"/>
      <c r="G47" s="92"/>
      <c r="H47" s="51"/>
      <c r="I47" s="51"/>
      <c r="J47" s="51"/>
    </row>
    <row r="51" spans="1:10" ht="22.5" customHeight="1">
      <c r="A51" s="60"/>
      <c r="B51" s="57"/>
      <c r="C51" s="57"/>
      <c r="D51" s="57"/>
      <c r="E51" s="57"/>
      <c r="F51" s="57"/>
      <c r="G51" s="122"/>
      <c r="H51" s="57"/>
      <c r="I51" s="57"/>
      <c r="J51" s="57"/>
    </row>
  </sheetData>
  <mergeCells count="49">
    <mergeCell ref="A21:A24"/>
    <mergeCell ref="A32:I32"/>
    <mergeCell ref="B4:E4"/>
    <mergeCell ref="F4:I4"/>
    <mergeCell ref="B5:C5"/>
    <mergeCell ref="D5:E5"/>
    <mergeCell ref="F5:G5"/>
    <mergeCell ref="H5:I5"/>
    <mergeCell ref="B6:C6"/>
    <mergeCell ref="D6:E6"/>
    <mergeCell ref="F6:G6"/>
    <mergeCell ref="H6:I6"/>
    <mergeCell ref="B7:C7"/>
    <mergeCell ref="D7:E7"/>
    <mergeCell ref="F7:G7"/>
    <mergeCell ref="H7:I7"/>
    <mergeCell ref="B8:C8"/>
    <mergeCell ref="D8:E8"/>
    <mergeCell ref="F8:G8"/>
    <mergeCell ref="H8:I8"/>
    <mergeCell ref="B9:C9"/>
    <mergeCell ref="D9:E9"/>
    <mergeCell ref="F9:G9"/>
    <mergeCell ref="H9:I9"/>
    <mergeCell ref="B10:C10"/>
    <mergeCell ref="D10:E10"/>
    <mergeCell ref="F10:G10"/>
    <mergeCell ref="H10:I10"/>
    <mergeCell ref="B11:C11"/>
    <mergeCell ref="D11:E11"/>
    <mergeCell ref="F11:G11"/>
    <mergeCell ref="H11:I11"/>
    <mergeCell ref="B12:C12"/>
    <mergeCell ref="D12:E12"/>
    <mergeCell ref="F12:G12"/>
    <mergeCell ref="H12:I12"/>
    <mergeCell ref="B13:C13"/>
    <mergeCell ref="D13:E13"/>
    <mergeCell ref="F13:G13"/>
    <mergeCell ref="H13:I13"/>
    <mergeCell ref="A17:H17"/>
    <mergeCell ref="B14:C14"/>
    <mergeCell ref="D14:E14"/>
    <mergeCell ref="F14:G14"/>
    <mergeCell ref="H14:I14"/>
    <mergeCell ref="B15:C15"/>
    <mergeCell ref="D15:E15"/>
    <mergeCell ref="F15:G15"/>
    <mergeCell ref="H15:I15"/>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11"/>
  <sheetViews>
    <sheetView showGridLines="0" zoomScale="140" zoomScaleNormal="140" zoomScaleSheetLayoutView="90" workbookViewId="0"/>
  </sheetViews>
  <sheetFormatPr baseColWidth="10" defaultColWidth="9.140625" defaultRowHeight="22.5" customHeight="1"/>
  <cols>
    <col min="1" max="1" width="35.28515625" style="141" customWidth="1"/>
    <col min="2" max="10" width="6.42578125" style="141" customWidth="1"/>
    <col min="11" max="16384" width="9.140625" style="141"/>
  </cols>
  <sheetData>
    <row r="1" spans="1:10" s="98" customFormat="1" ht="22.5" customHeight="1">
      <c r="A1" s="649"/>
      <c r="B1" s="650"/>
      <c r="C1" s="650"/>
      <c r="D1" s="650"/>
      <c r="E1" s="650"/>
      <c r="F1" s="650"/>
      <c r="G1" s="650"/>
      <c r="H1" s="650"/>
      <c r="I1" s="650"/>
      <c r="J1" s="650"/>
    </row>
    <row r="2" spans="1:10" s="502" customFormat="1" ht="18.75" customHeight="1">
      <c r="A2" s="501" t="s">
        <v>663</v>
      </c>
    </row>
    <row r="3" spans="1:10" s="50" customFormat="1" ht="12.75" customHeight="1"/>
    <row r="4" spans="1:10" s="138" customFormat="1" ht="12" customHeight="1">
      <c r="A4" s="327"/>
      <c r="B4" s="1303" t="s">
        <v>1552</v>
      </c>
      <c r="C4" s="329" t="s">
        <v>3</v>
      </c>
      <c r="D4" s="328" t="s">
        <v>6</v>
      </c>
      <c r="E4" s="328" t="s">
        <v>2</v>
      </c>
      <c r="F4" s="329" t="s">
        <v>5</v>
      </c>
      <c r="G4" s="328" t="s">
        <v>3</v>
      </c>
      <c r="H4" s="328" t="s">
        <v>6</v>
      </c>
      <c r="I4" s="328" t="s">
        <v>2</v>
      </c>
      <c r="J4" s="329" t="s">
        <v>5</v>
      </c>
    </row>
    <row r="5" spans="1:10" s="138" customFormat="1" ht="12" customHeight="1">
      <c r="A5" s="330" t="s">
        <v>11</v>
      </c>
      <c r="B5" s="2269" t="s">
        <v>1547</v>
      </c>
      <c r="C5" s="331" t="s">
        <v>1157</v>
      </c>
      <c r="D5" s="331" t="s">
        <v>1157</v>
      </c>
      <c r="E5" s="331" t="s">
        <v>1157</v>
      </c>
      <c r="F5" s="331" t="s">
        <v>1157</v>
      </c>
      <c r="G5" s="331" t="s">
        <v>217</v>
      </c>
      <c r="H5" s="331" t="s">
        <v>217</v>
      </c>
      <c r="I5" s="331" t="s">
        <v>217</v>
      </c>
      <c r="J5" s="331" t="s">
        <v>217</v>
      </c>
    </row>
    <row r="6" spans="1:10" s="139" customFormat="1" ht="12" customHeight="1">
      <c r="A6" s="332" t="s">
        <v>454</v>
      </c>
      <c r="B6" s="1305">
        <v>963.10194828215003</v>
      </c>
      <c r="C6" s="1761">
        <v>941.53405895078799</v>
      </c>
      <c r="D6" s="388">
        <v>887.81257085134405</v>
      </c>
      <c r="E6" s="388">
        <v>881.92011032367498</v>
      </c>
      <c r="F6" s="388">
        <v>900.18043761881495</v>
      </c>
      <c r="G6" s="388">
        <v>867.90388793572004</v>
      </c>
      <c r="H6" s="388">
        <v>925.45066175858994</v>
      </c>
      <c r="I6" s="388">
        <v>996</v>
      </c>
      <c r="J6" s="388">
        <v>889.04287659683598</v>
      </c>
    </row>
    <row r="7" spans="1:10" s="139" customFormat="1" ht="12" customHeight="1">
      <c r="A7" s="333" t="s">
        <v>1376</v>
      </c>
      <c r="B7" s="1657">
        <v>888.10143890302129</v>
      </c>
      <c r="C7" s="1659">
        <v>880.04287659683598</v>
      </c>
      <c r="D7" s="1658">
        <v>864.04287659683598</v>
      </c>
      <c r="E7" s="1658">
        <v>860.04287659683598</v>
      </c>
      <c r="F7" s="1658">
        <v>884.04287659683598</v>
      </c>
      <c r="G7" s="1658">
        <v>848.04287659683598</v>
      </c>
      <c r="H7" s="1658">
        <v>910.04287659683598</v>
      </c>
      <c r="I7" s="1659">
        <v>981.04287659683598</v>
      </c>
      <c r="J7" s="1658">
        <v>889.04287659683598</v>
      </c>
    </row>
    <row r="8" spans="1:10" s="138" customFormat="1" ht="12" customHeight="1">
      <c r="A8" s="2259" t="s">
        <v>1146</v>
      </c>
      <c r="B8" s="1657">
        <v>946.14932810585901</v>
      </c>
      <c r="C8" s="1659">
        <v>913.58578161828495</v>
      </c>
      <c r="D8" s="1658">
        <v>886.83812354634404</v>
      </c>
      <c r="E8" s="1658">
        <v>880.64072247567492</v>
      </c>
      <c r="F8" s="1658">
        <v>873.68381708424295</v>
      </c>
      <c r="G8" s="1658">
        <v>854.34256628415903</v>
      </c>
      <c r="H8" s="1658">
        <v>831.20457303751391</v>
      </c>
      <c r="I8" s="1659">
        <v>848.85114953541199</v>
      </c>
      <c r="J8" s="1658">
        <v>810.46695155594</v>
      </c>
    </row>
    <row r="9" spans="1:10" s="138" customFormat="1" ht="20.25" customHeight="1">
      <c r="A9" s="2260" t="s">
        <v>1533</v>
      </c>
      <c r="B9" s="2261">
        <v>876.90393047202133</v>
      </c>
      <c r="C9" s="2262">
        <v>855.79468416583597</v>
      </c>
      <c r="D9" s="2263">
        <v>866.68857216583592</v>
      </c>
      <c r="E9" s="2263">
        <v>862.39419116583599</v>
      </c>
      <c r="F9" s="2263">
        <v>861.036883165836</v>
      </c>
      <c r="G9" s="2263">
        <v>838.24229216583592</v>
      </c>
      <c r="H9" s="2263">
        <v>818.89416716583594</v>
      </c>
      <c r="I9" s="2262">
        <v>838.34491816583591</v>
      </c>
      <c r="J9" s="2263">
        <v>810.46695155594</v>
      </c>
    </row>
    <row r="10" spans="1:10" ht="7.5" customHeight="1"/>
    <row r="11" spans="1:10" s="540" customFormat="1" ht="12.2" customHeight="1">
      <c r="A11" s="2473"/>
      <c r="B11" s="2473"/>
      <c r="C11" s="2473"/>
      <c r="D11" s="2473"/>
      <c r="E11" s="2473"/>
      <c r="F11" s="2473"/>
      <c r="G11" s="2473"/>
      <c r="H11" s="2473"/>
      <c r="I11" s="2473"/>
      <c r="J11" s="2473"/>
    </row>
  </sheetData>
  <mergeCells count="1">
    <mergeCell ref="A11:J11"/>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56"/>
  <sheetViews>
    <sheetView showGridLines="0" zoomScale="140" zoomScaleNormal="140" zoomScaleSheetLayoutView="90" workbookViewId="0"/>
  </sheetViews>
  <sheetFormatPr baseColWidth="10" defaultColWidth="9.140625" defaultRowHeight="12.75"/>
  <cols>
    <col min="1" max="1" width="22.85546875" style="207" customWidth="1"/>
    <col min="2" max="13" width="5.85546875" style="207" customWidth="1"/>
    <col min="14" max="19" width="9.140625" style="207"/>
    <col min="20" max="22" width="10.5703125" style="207" bestFit="1" customWidth="1"/>
    <col min="23" max="16384" width="9.140625" style="207"/>
  </cols>
  <sheetData>
    <row r="1" spans="1:22" s="98" customFormat="1" ht="22.5" customHeight="1">
      <c r="A1" s="1678"/>
      <c r="B1" s="1679"/>
      <c r="C1" s="1679"/>
      <c r="D1" s="1679"/>
      <c r="E1" s="1679"/>
      <c r="F1" s="1679"/>
      <c r="G1" s="1679"/>
      <c r="H1" s="1679"/>
      <c r="I1" s="1679"/>
      <c r="J1" s="1679"/>
      <c r="K1" s="1679"/>
      <c r="L1" s="1679"/>
      <c r="M1" s="1679"/>
    </row>
    <row r="2" spans="1:22" s="502" customFormat="1" ht="18.75" customHeight="1">
      <c r="A2" s="501" t="s">
        <v>664</v>
      </c>
    </row>
    <row r="3" spans="1:22" s="50" customFormat="1" ht="12.75" customHeight="1">
      <c r="A3" s="292"/>
    </row>
    <row r="4" spans="1:22" s="299" customFormat="1" ht="29.25" customHeight="1">
      <c r="A4" s="2519" t="s">
        <v>388</v>
      </c>
      <c r="B4" s="2519"/>
      <c r="C4" s="2519"/>
      <c r="D4" s="2519"/>
      <c r="E4" s="2519"/>
      <c r="F4" s="2519"/>
      <c r="G4" s="2519"/>
      <c r="H4" s="2519"/>
      <c r="I4" s="2519"/>
      <c r="J4" s="2519"/>
      <c r="K4" s="2519"/>
      <c r="L4" s="2519"/>
      <c r="M4" s="2519"/>
    </row>
    <row r="5" spans="1:22" s="138" customFormat="1" ht="13.5" customHeight="1">
      <c r="A5" s="202"/>
      <c r="B5" s="202"/>
      <c r="C5" s="140"/>
      <c r="G5" s="2530" t="s">
        <v>207</v>
      </c>
      <c r="H5" s="2531"/>
      <c r="I5" s="2530" t="s">
        <v>206</v>
      </c>
      <c r="J5" s="2531"/>
    </row>
    <row r="6" spans="1:22" s="140" customFormat="1" ht="15" customHeight="1">
      <c r="A6" s="2522" t="s">
        <v>1656</v>
      </c>
      <c r="B6" s="2525" t="s">
        <v>204</v>
      </c>
      <c r="C6" s="2526"/>
      <c r="D6" s="2526"/>
      <c r="E6" s="2526"/>
      <c r="F6" s="2527"/>
      <c r="G6" s="2528">
        <v>17.600000000000001</v>
      </c>
      <c r="H6" s="2529"/>
      <c r="I6" s="2528">
        <v>6.2</v>
      </c>
      <c r="J6" s="2529"/>
      <c r="S6" s="1697"/>
      <c r="T6" s="1697"/>
      <c r="U6" s="1697"/>
      <c r="V6" s="1697"/>
    </row>
    <row r="7" spans="1:22" s="138" customFormat="1" ht="13.5" customHeight="1">
      <c r="A7" s="2523"/>
      <c r="B7" s="2509" t="s">
        <v>205</v>
      </c>
      <c r="C7" s="2510"/>
      <c r="D7" s="2510"/>
      <c r="E7" s="2510"/>
      <c r="F7" s="2511"/>
      <c r="G7" s="2512">
        <v>9.8000000000000007</v>
      </c>
      <c r="H7" s="2513"/>
      <c r="I7" s="2512">
        <v>5.5</v>
      </c>
      <c r="J7" s="2513"/>
      <c r="S7" s="1695"/>
      <c r="T7" s="1695"/>
      <c r="U7" s="1695"/>
      <c r="V7" s="1695"/>
    </row>
    <row r="8" spans="1:22" s="138" customFormat="1" ht="13.5" customHeight="1">
      <c r="A8" s="2523"/>
      <c r="B8" s="2535" t="s">
        <v>51</v>
      </c>
      <c r="C8" s="2536"/>
      <c r="D8" s="2536"/>
      <c r="E8" s="2536"/>
      <c r="F8" s="2537"/>
      <c r="G8" s="2520">
        <v>27.4</v>
      </c>
      <c r="H8" s="2521"/>
      <c r="I8" s="2520">
        <v>6</v>
      </c>
      <c r="J8" s="2521"/>
      <c r="S8" s="1695"/>
      <c r="T8" s="1695"/>
      <c r="U8" s="1695"/>
      <c r="V8" s="1695"/>
    </row>
    <row r="9" spans="1:22" s="139" customFormat="1" ht="13.5" customHeight="1">
      <c r="A9" s="2523"/>
      <c r="B9" s="2516"/>
      <c r="C9" s="2517"/>
      <c r="D9" s="2517"/>
      <c r="E9" s="2517"/>
      <c r="F9" s="2518"/>
      <c r="G9" s="2505"/>
      <c r="H9" s="2506"/>
      <c r="I9" s="2507" t="s">
        <v>1641</v>
      </c>
      <c r="J9" s="2508"/>
      <c r="S9" s="1696"/>
      <c r="T9" s="1696"/>
      <c r="U9" s="1696"/>
      <c r="V9" s="1696"/>
    </row>
    <row r="10" spans="1:22" s="139" customFormat="1" ht="13.5" customHeight="1">
      <c r="A10" s="2523"/>
      <c r="B10" s="2509" t="s">
        <v>1655</v>
      </c>
      <c r="C10" s="2510"/>
      <c r="D10" s="2510"/>
      <c r="E10" s="2510"/>
      <c r="F10" s="2511"/>
      <c r="G10" s="2512">
        <v>8.1</v>
      </c>
      <c r="H10" s="2513"/>
      <c r="I10" s="2514" t="s">
        <v>1642</v>
      </c>
      <c r="J10" s="2515"/>
      <c r="S10" s="1696"/>
      <c r="T10" s="1696"/>
      <c r="U10" s="1696"/>
      <c r="V10" s="1696"/>
    </row>
    <row r="11" spans="1:22" s="139" customFormat="1" ht="13.5" customHeight="1">
      <c r="A11" s="2523"/>
      <c r="B11" s="2498" t="s">
        <v>218</v>
      </c>
      <c r="C11" s="2499"/>
      <c r="D11" s="2499"/>
      <c r="E11" s="2499"/>
      <c r="F11" s="2500"/>
      <c r="G11" s="2501">
        <v>35.4</v>
      </c>
      <c r="H11" s="2502"/>
      <c r="I11" s="2503" t="s">
        <v>1657</v>
      </c>
      <c r="J11" s="2504"/>
      <c r="S11" s="1696"/>
      <c r="T11" s="1696"/>
      <c r="U11" s="1696"/>
      <c r="V11" s="1696"/>
    </row>
    <row r="12" spans="1:22" s="139" customFormat="1" ht="13.5" customHeight="1">
      <c r="A12" s="2524"/>
      <c r="B12" s="2498" t="s">
        <v>219</v>
      </c>
      <c r="C12" s="2499"/>
      <c r="D12" s="2499"/>
      <c r="E12" s="2499"/>
      <c r="F12" s="2500"/>
      <c r="G12" s="2501">
        <v>2.9</v>
      </c>
      <c r="H12" s="2502"/>
      <c r="I12" s="2501">
        <v>3</v>
      </c>
      <c r="J12" s="2502"/>
      <c r="S12" s="1696"/>
      <c r="T12" s="1696"/>
      <c r="U12" s="1696"/>
      <c r="V12" s="1696"/>
    </row>
    <row r="13" spans="1:22" s="139" customFormat="1" ht="13.5" customHeight="1">
      <c r="A13" s="678"/>
      <c r="B13" s="2298"/>
      <c r="G13" s="2532"/>
      <c r="H13" s="2532"/>
      <c r="I13" s="2532"/>
      <c r="J13" s="2532"/>
      <c r="S13" s="1696"/>
      <c r="T13" s="1696"/>
      <c r="U13" s="1696"/>
      <c r="V13" s="1696"/>
    </row>
    <row r="14" spans="1:22" s="138" customFormat="1" ht="13.5" customHeight="1">
      <c r="A14" s="2522" t="s">
        <v>1157</v>
      </c>
      <c r="B14" s="2525" t="s">
        <v>204</v>
      </c>
      <c r="C14" s="2526"/>
      <c r="D14" s="2526"/>
      <c r="E14" s="2526"/>
      <c r="F14" s="2527"/>
      <c r="G14" s="2528">
        <v>48.862099999999998</v>
      </c>
      <c r="H14" s="2529">
        <v>48.862099999999998</v>
      </c>
      <c r="I14" s="2528">
        <v>6.2781490090563832</v>
      </c>
      <c r="J14" s="2529">
        <v>6.2781490090563832</v>
      </c>
    </row>
    <row r="15" spans="1:22" s="138" customFormat="1" ht="13.5" customHeight="1">
      <c r="A15" s="2523"/>
      <c r="B15" s="2509" t="s">
        <v>205</v>
      </c>
      <c r="C15" s="2510"/>
      <c r="D15" s="2510"/>
      <c r="E15" s="2510"/>
      <c r="F15" s="2511"/>
      <c r="G15" s="2512">
        <v>14.5637208</v>
      </c>
      <c r="H15" s="2513">
        <v>14.5637208</v>
      </c>
      <c r="I15" s="2512">
        <v>5.3639746824255443</v>
      </c>
      <c r="J15" s="2513">
        <v>5.3639746824255443</v>
      </c>
      <c r="S15" s="1695"/>
      <c r="T15" s="1695"/>
      <c r="U15" s="1695"/>
      <c r="V15" s="1695"/>
    </row>
    <row r="16" spans="1:22" s="139" customFormat="1" ht="13.5" customHeight="1">
      <c r="A16" s="2524"/>
      <c r="B16" s="2535" t="s">
        <v>51</v>
      </c>
      <c r="C16" s="2536"/>
      <c r="D16" s="2536"/>
      <c r="E16" s="2536"/>
      <c r="F16" s="2537"/>
      <c r="G16" s="2533">
        <v>63.425820799999997</v>
      </c>
      <c r="H16" s="2534">
        <v>63.425820799999997</v>
      </c>
      <c r="I16" s="2520">
        <v>6.0682379745967472</v>
      </c>
      <c r="J16" s="2521">
        <v>6.0682379745967472</v>
      </c>
      <c r="S16" s="1696"/>
      <c r="T16" s="1696"/>
      <c r="U16" s="1696"/>
      <c r="V16" s="1696"/>
    </row>
    <row r="17" spans="1:27" s="139" customFormat="1" ht="13.5" customHeight="1">
      <c r="A17" s="678"/>
      <c r="B17" s="700"/>
      <c r="G17" s="2532"/>
      <c r="H17" s="2532"/>
      <c r="I17" s="2532"/>
      <c r="J17" s="2532"/>
      <c r="S17" s="1696"/>
      <c r="T17" s="1696"/>
      <c r="U17" s="1696"/>
      <c r="V17" s="1696"/>
    </row>
    <row r="18" spans="1:27" s="140" customFormat="1" ht="15" customHeight="1">
      <c r="A18" s="2522" t="s">
        <v>217</v>
      </c>
      <c r="B18" s="2525" t="s">
        <v>204</v>
      </c>
      <c r="C18" s="2526"/>
      <c r="D18" s="2526"/>
      <c r="E18" s="2526"/>
      <c r="F18" s="2527"/>
      <c r="G18" s="2528">
        <v>59.7</v>
      </c>
      <c r="H18" s="2529"/>
      <c r="I18" s="2528">
        <v>6.3</v>
      </c>
      <c r="J18" s="2529"/>
      <c r="S18" s="1697"/>
      <c r="T18" s="1697"/>
      <c r="U18" s="1697"/>
      <c r="V18" s="1697"/>
    </row>
    <row r="19" spans="1:27" s="138" customFormat="1" ht="13.5" customHeight="1">
      <c r="A19" s="2523"/>
      <c r="B19" s="2509" t="s">
        <v>205</v>
      </c>
      <c r="C19" s="2510"/>
      <c r="D19" s="2510"/>
      <c r="E19" s="2510"/>
      <c r="F19" s="2511"/>
      <c r="G19" s="2512">
        <v>12.6</v>
      </c>
      <c r="H19" s="2513"/>
      <c r="I19" s="2512">
        <v>5.6</v>
      </c>
      <c r="J19" s="2513"/>
      <c r="S19" s="1695"/>
      <c r="T19" s="1695"/>
      <c r="U19" s="1695"/>
      <c r="V19" s="1695"/>
    </row>
    <row r="20" spans="1:27" s="138" customFormat="1" ht="13.5" customHeight="1">
      <c r="A20" s="2523"/>
      <c r="B20" s="2535" t="s">
        <v>51</v>
      </c>
      <c r="C20" s="2536"/>
      <c r="D20" s="2536"/>
      <c r="E20" s="2536"/>
      <c r="F20" s="2537"/>
      <c r="G20" s="2520">
        <v>72.3</v>
      </c>
      <c r="H20" s="2521"/>
      <c r="I20" s="2520">
        <v>6.2</v>
      </c>
      <c r="J20" s="2521"/>
      <c r="S20" s="1695"/>
      <c r="T20" s="1695"/>
      <c r="U20" s="1695"/>
      <c r="V20" s="1695"/>
    </row>
    <row r="21" spans="1:27" s="139" customFormat="1" ht="13.5" customHeight="1">
      <c r="A21" s="2523"/>
      <c r="B21" s="2516"/>
      <c r="C21" s="2517"/>
      <c r="D21" s="2517"/>
      <c r="E21" s="2517"/>
      <c r="F21" s="2518"/>
      <c r="G21" s="2505"/>
      <c r="H21" s="2506"/>
      <c r="I21" s="2505"/>
      <c r="J21" s="2506"/>
      <c r="S21" s="1696"/>
      <c r="T21" s="1696"/>
      <c r="U21" s="1696"/>
      <c r="V21" s="1696"/>
    </row>
    <row r="22" spans="1:27" s="139" customFormat="1" ht="13.5" customHeight="1">
      <c r="A22" s="2523"/>
      <c r="B22" s="2509" t="s">
        <v>1770</v>
      </c>
      <c r="C22" s="2510"/>
      <c r="D22" s="2510"/>
      <c r="E22" s="2510"/>
      <c r="F22" s="2511"/>
      <c r="G22" s="2512">
        <v>7.5</v>
      </c>
      <c r="H22" s="2513"/>
      <c r="I22" s="2512">
        <v>5</v>
      </c>
      <c r="J22" s="2513"/>
      <c r="S22" s="1696"/>
      <c r="T22" s="1696"/>
      <c r="U22" s="1696"/>
      <c r="V22" s="1696"/>
    </row>
    <row r="23" spans="1:27" s="139" customFormat="1" ht="13.5" customHeight="1">
      <c r="A23" s="2524"/>
      <c r="B23" s="2498" t="s">
        <v>218</v>
      </c>
      <c r="C23" s="2499"/>
      <c r="D23" s="2499"/>
      <c r="E23" s="2499"/>
      <c r="F23" s="2500"/>
      <c r="G23" s="2501">
        <v>79.8</v>
      </c>
      <c r="H23" s="2502"/>
      <c r="I23" s="2501">
        <v>6.1</v>
      </c>
      <c r="J23" s="2502"/>
      <c r="S23" s="1696"/>
      <c r="T23" s="1696"/>
      <c r="U23" s="1696"/>
      <c r="V23" s="1696"/>
    </row>
    <row r="24" spans="1:27" s="138" customFormat="1" ht="7.5" customHeight="1">
      <c r="A24" s="141"/>
      <c r="B24" s="141"/>
      <c r="C24" s="141"/>
      <c r="D24" s="141"/>
      <c r="S24" s="1695"/>
      <c r="T24" s="1695"/>
      <c r="U24" s="1695"/>
      <c r="V24" s="1695"/>
    </row>
    <row r="25" spans="1:27" s="141" customFormat="1" ht="12" customHeight="1">
      <c r="A25" s="2444" t="s">
        <v>1660</v>
      </c>
      <c r="B25" s="2444"/>
      <c r="C25" s="2444"/>
      <c r="D25" s="2444"/>
      <c r="E25" s="2444"/>
      <c r="F25" s="2444"/>
      <c r="G25" s="2444"/>
      <c r="H25" s="2444"/>
      <c r="I25" s="2444"/>
      <c r="J25" s="2444"/>
      <c r="K25" s="2444"/>
      <c r="S25" s="1698"/>
      <c r="T25" s="1698"/>
      <c r="U25" s="1698"/>
      <c r="V25" s="1698"/>
    </row>
    <row r="26" spans="1:27" s="141" customFormat="1" ht="12" customHeight="1">
      <c r="A26" s="2444" t="s">
        <v>1654</v>
      </c>
      <c r="B26" s="2444"/>
      <c r="C26" s="2444"/>
      <c r="D26" s="2444"/>
      <c r="E26" s="2444"/>
      <c r="F26" s="2444"/>
      <c r="G26" s="2444"/>
      <c r="H26" s="2444"/>
      <c r="I26" s="2444"/>
      <c r="J26" s="2444"/>
      <c r="K26" s="2444"/>
      <c r="S26" s="1698"/>
      <c r="T26" s="1698"/>
      <c r="U26" s="1698"/>
      <c r="V26" s="1698"/>
    </row>
    <row r="27" spans="1:27" s="98" customFormat="1" ht="22.5" customHeight="1">
      <c r="A27" s="677"/>
      <c r="S27" s="1699"/>
      <c r="T27" s="1699"/>
      <c r="U27" s="1699"/>
      <c r="V27" s="1699"/>
    </row>
    <row r="28" spans="1:27" s="502" customFormat="1" ht="18.75" customHeight="1">
      <c r="A28" s="501" t="s">
        <v>1553</v>
      </c>
      <c r="P28" s="1671"/>
      <c r="Q28" s="1671"/>
      <c r="R28" s="1671"/>
      <c r="S28" s="1700"/>
      <c r="T28" s="1700"/>
      <c r="U28" s="1700"/>
      <c r="V28" s="1700"/>
      <c r="W28" s="1671"/>
      <c r="X28" s="1671"/>
      <c r="Y28" s="1671"/>
      <c r="Z28" s="1671"/>
      <c r="AA28" s="1671"/>
    </row>
    <row r="29" spans="1:27" s="50" customFormat="1" ht="12.75" customHeight="1">
      <c r="P29" s="1672"/>
      <c r="Q29" s="1672"/>
      <c r="R29" s="1672"/>
      <c r="S29" s="1701"/>
      <c r="T29" s="1701"/>
      <c r="U29" s="1701"/>
      <c r="V29" s="1701"/>
      <c r="W29" s="1672"/>
      <c r="X29" s="1672"/>
      <c r="Y29" s="1672"/>
      <c r="Z29" s="1672"/>
      <c r="AA29" s="1672"/>
    </row>
    <row r="30" spans="1:27" ht="13.5" customHeight="1">
      <c r="A30" s="1694" t="s">
        <v>1166</v>
      </c>
      <c r="B30" s="703" t="s">
        <v>445</v>
      </c>
      <c r="C30" s="387" t="s">
        <v>446</v>
      </c>
      <c r="D30" s="387" t="s">
        <v>447</v>
      </c>
      <c r="E30" s="387" t="s">
        <v>448</v>
      </c>
      <c r="F30" s="387" t="s">
        <v>449</v>
      </c>
      <c r="G30" s="387" t="s">
        <v>450</v>
      </c>
      <c r="H30" s="387" t="s">
        <v>451</v>
      </c>
      <c r="I30" s="387" t="s">
        <v>452</v>
      </c>
      <c r="J30" s="387" t="s">
        <v>1158</v>
      </c>
      <c r="K30" s="387" t="s">
        <v>1159</v>
      </c>
      <c r="L30" s="387" t="s">
        <v>1160</v>
      </c>
      <c r="M30" s="2220"/>
      <c r="P30" s="1673"/>
      <c r="Q30" s="1674"/>
      <c r="R30" s="1674"/>
      <c r="S30" s="1702"/>
      <c r="T30" s="1703"/>
      <c r="U30" s="1703"/>
      <c r="V30" s="1703"/>
      <c r="W30" s="1676"/>
      <c r="X30" s="1676"/>
      <c r="Y30" s="1676"/>
      <c r="Z30" s="1676"/>
      <c r="AA30" s="1676"/>
    </row>
    <row r="31" spans="1:27" ht="12" customHeight="1">
      <c r="A31" s="569" t="s">
        <v>383</v>
      </c>
      <c r="B31" s="1951">
        <v>5.9481857450943751</v>
      </c>
      <c r="C31" s="1951">
        <v>14.83761104688686</v>
      </c>
      <c r="D31" s="1951">
        <v>32.945260016362944</v>
      </c>
      <c r="E31" s="1951">
        <v>18.556576471565279</v>
      </c>
      <c r="F31" s="1951">
        <v>14.7403516</v>
      </c>
      <c r="G31" s="1951">
        <v>26.611404192440002</v>
      </c>
      <c r="H31" s="1951">
        <v>20.942092600000002</v>
      </c>
      <c r="I31" s="1951">
        <v>17.614398359999999</v>
      </c>
      <c r="J31" s="1951">
        <v>1.2174904000000002</v>
      </c>
      <c r="K31" s="1951">
        <v>1.3946685600000002</v>
      </c>
      <c r="L31" s="1951">
        <v>4.3999662079999995</v>
      </c>
      <c r="M31" s="2221"/>
      <c r="Z31" s="1676"/>
      <c r="AA31" s="1676"/>
    </row>
    <row r="32" spans="1:27" ht="12" customHeight="1">
      <c r="A32" s="570" t="s">
        <v>204</v>
      </c>
      <c r="B32" s="1952">
        <v>44.969389599999992</v>
      </c>
      <c r="C32" s="1952">
        <v>68.631225042853302</v>
      </c>
      <c r="D32" s="1952">
        <v>57.510941449999997</v>
      </c>
      <c r="E32" s="1952">
        <v>65.846913672499994</v>
      </c>
      <c r="F32" s="1952">
        <v>53.475567650466125</v>
      </c>
      <c r="G32" s="1952">
        <v>16.84126882</v>
      </c>
      <c r="H32" s="1952">
        <v>39.679099029999996</v>
      </c>
      <c r="I32" s="1952">
        <v>30.493131229999999</v>
      </c>
      <c r="J32" s="1952">
        <v>9.5483398800000003</v>
      </c>
      <c r="K32" s="1952">
        <v>9.5483398800000003</v>
      </c>
      <c r="L32" s="1952">
        <v>27.105666280000001</v>
      </c>
      <c r="M32" s="2221"/>
      <c r="Z32" s="1676"/>
      <c r="AA32" s="1676"/>
    </row>
    <row r="33" spans="1:27" ht="12" customHeight="1">
      <c r="A33" s="571" t="s">
        <v>51</v>
      </c>
      <c r="B33" s="1953">
        <v>50.91757534509437</v>
      </c>
      <c r="C33" s="1953">
        <v>83.468836089740165</v>
      </c>
      <c r="D33" s="1953">
        <v>90.456201466362941</v>
      </c>
      <c r="E33" s="1953">
        <v>84.403490144065273</v>
      </c>
      <c r="F33" s="1953">
        <v>68.215919250466129</v>
      </c>
      <c r="G33" s="1953">
        <v>43.452673012440002</v>
      </c>
      <c r="H33" s="1953">
        <v>60.621191629999998</v>
      </c>
      <c r="I33" s="1953">
        <v>48.107529589999999</v>
      </c>
      <c r="J33" s="1953">
        <v>10.765830280000001</v>
      </c>
      <c r="K33" s="1953">
        <v>10.94300844</v>
      </c>
      <c r="L33" s="1953">
        <v>31.505632488</v>
      </c>
      <c r="M33" s="2222"/>
      <c r="P33" s="1673"/>
      <c r="Q33" s="1674"/>
      <c r="R33" s="1674"/>
      <c r="S33" s="1702"/>
      <c r="T33" s="1703"/>
      <c r="U33" s="1703"/>
      <c r="V33" s="1703"/>
      <c r="W33" s="1676"/>
      <c r="X33" s="1676"/>
      <c r="Y33" s="1676"/>
      <c r="Z33" s="1676"/>
      <c r="AA33" s="1676"/>
    </row>
    <row r="34" spans="1:27">
      <c r="P34" s="1673"/>
      <c r="Q34" s="1674"/>
      <c r="R34" s="1674"/>
      <c r="S34" s="1702"/>
      <c r="T34" s="1703"/>
      <c r="U34" s="1703"/>
      <c r="V34" s="1703"/>
      <c r="W34" s="1676"/>
      <c r="X34" s="1676"/>
      <c r="Y34" s="1676"/>
      <c r="Z34" s="1676"/>
      <c r="AA34" s="1676"/>
    </row>
    <row r="35" spans="1:27">
      <c r="B35" s="2014">
        <v>50.91757534509437</v>
      </c>
      <c r="C35" s="2014">
        <v>83.468836089740165</v>
      </c>
      <c r="D35" s="2014">
        <v>90.456201466362941</v>
      </c>
      <c r="E35" s="2014">
        <v>84.403490144065273</v>
      </c>
      <c r="F35" s="2014">
        <v>68.215919250466129</v>
      </c>
      <c r="G35" s="2014">
        <v>43.452673012440002</v>
      </c>
      <c r="H35" s="2014">
        <v>60.621191629999998</v>
      </c>
      <c r="I35" s="2014">
        <v>48.107529589999999</v>
      </c>
      <c r="J35" s="2014">
        <v>10.765830280000001</v>
      </c>
      <c r="K35" s="2014">
        <v>10.94300844</v>
      </c>
      <c r="L35" s="2014">
        <v>31.505632488</v>
      </c>
      <c r="M35" s="2014">
        <v>0</v>
      </c>
      <c r="P35" s="1673"/>
      <c r="Q35" s="1674"/>
      <c r="R35" s="1674"/>
      <c r="S35" s="1702"/>
      <c r="T35" s="1703"/>
      <c r="U35" s="1703"/>
      <c r="V35" s="1703"/>
      <c r="W35" s="1676"/>
      <c r="X35" s="1676"/>
      <c r="Y35" s="1676"/>
      <c r="Z35" s="1676"/>
      <c r="AA35" s="1676"/>
    </row>
    <row r="36" spans="1:27">
      <c r="P36" s="1673"/>
      <c r="Q36" s="1674"/>
      <c r="R36" s="1674"/>
      <c r="S36" s="1674"/>
      <c r="T36" s="1675"/>
      <c r="U36" s="1675"/>
      <c r="V36" s="1675"/>
      <c r="W36" s="1676"/>
      <c r="X36" s="1676"/>
      <c r="Y36" s="1676"/>
      <c r="Z36" s="1676"/>
      <c r="AA36" s="1676"/>
    </row>
    <row r="37" spans="1:27">
      <c r="P37" s="1673"/>
      <c r="Q37" s="1674"/>
      <c r="R37" s="1674"/>
      <c r="S37" s="1674"/>
      <c r="T37" s="1675"/>
      <c r="U37" s="1675"/>
      <c r="V37" s="1675"/>
      <c r="W37" s="1676"/>
      <c r="X37" s="1676"/>
      <c r="Y37" s="1676"/>
      <c r="Z37" s="1676"/>
      <c r="AA37" s="1676"/>
    </row>
    <row r="38" spans="1:27">
      <c r="P38" s="1673"/>
      <c r="Q38" s="1674"/>
      <c r="R38" s="1674"/>
      <c r="S38" s="1674"/>
      <c r="T38" s="1675"/>
      <c r="U38" s="1675"/>
      <c r="V38" s="1675"/>
      <c r="W38" s="1676"/>
      <c r="X38" s="1676"/>
      <c r="Y38" s="1676"/>
      <c r="Z38" s="1676"/>
      <c r="AA38" s="1676"/>
    </row>
    <row r="39" spans="1:27">
      <c r="P39" s="1677"/>
      <c r="Q39" s="1674"/>
      <c r="R39" s="1674"/>
      <c r="S39" s="1674"/>
      <c r="T39" s="1675"/>
      <c r="U39" s="1675"/>
      <c r="V39" s="1675"/>
      <c r="W39" s="1676"/>
      <c r="X39" s="1676"/>
      <c r="Y39" s="1676"/>
      <c r="Z39" s="1676"/>
      <c r="AA39" s="1676"/>
    </row>
    <row r="40" spans="1:27">
      <c r="P40" s="1676"/>
      <c r="Q40" s="1676"/>
      <c r="R40" s="1676"/>
      <c r="S40" s="1676"/>
      <c r="T40" s="1676"/>
      <c r="U40" s="1676"/>
      <c r="V40" s="1676"/>
      <c r="W40" s="1676"/>
      <c r="X40" s="1676"/>
      <c r="Y40" s="1676"/>
      <c r="Z40" s="1676"/>
      <c r="AA40" s="1676"/>
    </row>
    <row r="41" spans="1:27">
      <c r="P41" s="1676"/>
      <c r="Q41" s="1676"/>
      <c r="R41" s="1676"/>
      <c r="S41" s="1676"/>
      <c r="T41" s="1676"/>
      <c r="U41" s="1676"/>
      <c r="V41" s="1676"/>
      <c r="W41" s="1676"/>
      <c r="X41" s="1676"/>
      <c r="Y41" s="1676"/>
      <c r="Z41" s="1676"/>
      <c r="AA41" s="1676"/>
    </row>
    <row r="56" spans="1:1">
      <c r="A56" s="2344" t="s">
        <v>1942</v>
      </c>
    </row>
  </sheetData>
  <mergeCells count="60">
    <mergeCell ref="A25:K25"/>
    <mergeCell ref="A26:K26"/>
    <mergeCell ref="B14:F14"/>
    <mergeCell ref="B15:F15"/>
    <mergeCell ref="B16:F16"/>
    <mergeCell ref="B20:F20"/>
    <mergeCell ref="B21:F21"/>
    <mergeCell ref="B22:F22"/>
    <mergeCell ref="B23:F23"/>
    <mergeCell ref="G17:H17"/>
    <mergeCell ref="B19:F19"/>
    <mergeCell ref="A14:A16"/>
    <mergeCell ref="A18:A23"/>
    <mergeCell ref="I18:J18"/>
    <mergeCell ref="I19:J19"/>
    <mergeCell ref="I20:J20"/>
    <mergeCell ref="B18:F18"/>
    <mergeCell ref="I5:J5"/>
    <mergeCell ref="I14:J14"/>
    <mergeCell ref="I15:J15"/>
    <mergeCell ref="I16:J16"/>
    <mergeCell ref="I17:J17"/>
    <mergeCell ref="G5:H5"/>
    <mergeCell ref="G14:H14"/>
    <mergeCell ref="G15:H15"/>
    <mergeCell ref="G16:H16"/>
    <mergeCell ref="G13:H13"/>
    <mergeCell ref="I13:J13"/>
    <mergeCell ref="G18:H18"/>
    <mergeCell ref="G8:H8"/>
    <mergeCell ref="I8:J8"/>
    <mergeCell ref="B8:F8"/>
    <mergeCell ref="G23:H23"/>
    <mergeCell ref="A4:M4"/>
    <mergeCell ref="G19:H19"/>
    <mergeCell ref="G20:H20"/>
    <mergeCell ref="G21:H21"/>
    <mergeCell ref="G22:H22"/>
    <mergeCell ref="I21:J21"/>
    <mergeCell ref="I22:J22"/>
    <mergeCell ref="A6:A12"/>
    <mergeCell ref="B6:F6"/>
    <mergeCell ref="G6:H6"/>
    <mergeCell ref="I6:J6"/>
    <mergeCell ref="B7:F7"/>
    <mergeCell ref="G7:H7"/>
    <mergeCell ref="I7:J7"/>
    <mergeCell ref="I23:J23"/>
    <mergeCell ref="G9:H9"/>
    <mergeCell ref="I9:J9"/>
    <mergeCell ref="B10:F10"/>
    <mergeCell ref="G10:H10"/>
    <mergeCell ref="I10:J10"/>
    <mergeCell ref="B9:F9"/>
    <mergeCell ref="B11:F11"/>
    <mergeCell ref="G11:H11"/>
    <mergeCell ref="I11:J11"/>
    <mergeCell ref="B12:F12"/>
    <mergeCell ref="G12:H12"/>
    <mergeCell ref="I12:J12"/>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Q91"/>
  <sheetViews>
    <sheetView showGridLines="0" zoomScale="140" zoomScaleNormal="140" zoomScaleSheetLayoutView="90" workbookViewId="0"/>
  </sheetViews>
  <sheetFormatPr baseColWidth="10" defaultColWidth="9.140625" defaultRowHeight="12.75"/>
  <cols>
    <col min="1" max="1" width="22.42578125" style="207" customWidth="1"/>
    <col min="2" max="10" width="7.85546875" style="207" customWidth="1"/>
    <col min="11" max="16384" width="9.140625" style="207"/>
  </cols>
  <sheetData>
    <row r="1" spans="1:11" s="502" customFormat="1" ht="18.75" customHeight="1">
      <c r="A1" s="701"/>
      <c r="B1" s="702"/>
      <c r="C1" s="702"/>
      <c r="D1" s="1875"/>
      <c r="E1" s="702"/>
      <c r="F1" s="702"/>
      <c r="G1" s="702"/>
      <c r="H1" s="702"/>
      <c r="I1" s="702"/>
      <c r="J1" s="702"/>
    </row>
    <row r="2" spans="1:11" s="50" customFormat="1" ht="18.75" customHeight="1">
      <c r="A2" s="501" t="s">
        <v>1554</v>
      </c>
      <c r="B2" s="502"/>
      <c r="C2" s="502"/>
      <c r="D2" s="502"/>
      <c r="E2" s="502"/>
      <c r="F2" s="502"/>
      <c r="G2" s="502"/>
      <c r="H2" s="502"/>
      <c r="I2" s="502"/>
      <c r="J2" s="502"/>
    </row>
    <row r="3" spans="1:11" s="256" customFormat="1" ht="11.25" customHeight="1">
      <c r="A3" s="50"/>
      <c r="B3" s="50"/>
      <c r="C3" s="50"/>
      <c r="D3" s="50"/>
      <c r="E3" s="50"/>
      <c r="F3" s="50"/>
      <c r="G3" s="50"/>
      <c r="H3" s="50"/>
      <c r="I3" s="50"/>
      <c r="J3" s="50"/>
      <c r="K3" s="259"/>
    </row>
    <row r="4" spans="1:11" s="248" customFormat="1" ht="9" customHeight="1">
      <c r="A4" s="275" t="s">
        <v>365</v>
      </c>
      <c r="B4" s="271"/>
      <c r="C4" s="271"/>
      <c r="D4" s="271"/>
      <c r="E4" s="271"/>
      <c r="F4" s="271"/>
      <c r="G4" s="271"/>
      <c r="H4" s="271"/>
      <c r="I4" s="271"/>
      <c r="J4" s="271"/>
      <c r="K4" s="247"/>
    </row>
    <row r="5" spans="1:11" s="248" customFormat="1" ht="9" customHeight="1">
      <c r="A5" s="246"/>
      <c r="B5" s="249" t="s">
        <v>333</v>
      </c>
      <c r="C5" s="249"/>
      <c r="D5" s="249"/>
      <c r="E5" s="249"/>
      <c r="F5" s="249"/>
      <c r="G5" s="249"/>
      <c r="H5" s="249"/>
      <c r="I5" s="249"/>
      <c r="J5" s="249"/>
    </row>
    <row r="6" spans="1:11" s="248" customFormat="1" ht="9" customHeight="1">
      <c r="A6" s="246"/>
      <c r="B6" s="250" t="s">
        <v>366</v>
      </c>
      <c r="C6" s="250" t="s">
        <v>361</v>
      </c>
      <c r="D6" s="250"/>
      <c r="E6" s="250" t="s">
        <v>343</v>
      </c>
      <c r="F6" s="250" t="s">
        <v>343</v>
      </c>
      <c r="G6" s="250"/>
      <c r="H6" s="250"/>
      <c r="I6" s="250"/>
      <c r="J6" s="250"/>
    </row>
    <row r="7" spans="1:11" s="248" customFormat="1" ht="9" customHeight="1">
      <c r="A7" s="246"/>
      <c r="B7" s="250" t="s">
        <v>367</v>
      </c>
      <c r="C7" s="250" t="s">
        <v>336</v>
      </c>
      <c r="D7" s="250"/>
      <c r="E7" s="250" t="s">
        <v>342</v>
      </c>
      <c r="F7" s="250" t="s">
        <v>347</v>
      </c>
      <c r="G7" s="250"/>
      <c r="H7" s="250"/>
      <c r="I7" s="250" t="s">
        <v>1248</v>
      </c>
      <c r="J7" s="250"/>
    </row>
    <row r="8" spans="1:11" s="248" customFormat="1" ht="9" customHeight="1">
      <c r="A8" s="246"/>
      <c r="B8" s="250" t="s">
        <v>332</v>
      </c>
      <c r="C8" s="250" t="s">
        <v>332</v>
      </c>
      <c r="D8" s="250"/>
      <c r="E8" s="250" t="s">
        <v>341</v>
      </c>
      <c r="F8" s="250" t="s">
        <v>346</v>
      </c>
      <c r="G8" s="250"/>
      <c r="H8" s="250" t="s">
        <v>349</v>
      </c>
      <c r="I8" s="250" t="s">
        <v>352</v>
      </c>
      <c r="J8" s="250"/>
    </row>
    <row r="9" spans="1:11" s="253" customFormat="1" ht="9" customHeight="1">
      <c r="A9" s="246"/>
      <c r="B9" s="250" t="s">
        <v>334</v>
      </c>
      <c r="C9" s="250" t="s">
        <v>334</v>
      </c>
      <c r="D9" s="250" t="s">
        <v>338</v>
      </c>
      <c r="E9" s="250" t="s">
        <v>339</v>
      </c>
      <c r="F9" s="250" t="s">
        <v>345</v>
      </c>
      <c r="G9" s="250" t="s">
        <v>363</v>
      </c>
      <c r="H9" s="250" t="s">
        <v>348</v>
      </c>
      <c r="I9" s="250" t="s">
        <v>351</v>
      </c>
      <c r="J9" s="250"/>
    </row>
    <row r="10" spans="1:11" s="256" customFormat="1" ht="11.1" customHeight="1">
      <c r="A10" s="251" t="s">
        <v>1</v>
      </c>
      <c r="B10" s="250" t="s">
        <v>335</v>
      </c>
      <c r="C10" s="250" t="s">
        <v>335</v>
      </c>
      <c r="D10" s="252" t="s">
        <v>337</v>
      </c>
      <c r="E10" s="252" t="s">
        <v>340</v>
      </c>
      <c r="F10" s="252" t="s">
        <v>344</v>
      </c>
      <c r="G10" s="252" t="s">
        <v>362</v>
      </c>
      <c r="H10" s="252" t="s">
        <v>373</v>
      </c>
      <c r="I10" s="252" t="s">
        <v>350</v>
      </c>
      <c r="J10" s="252" t="s">
        <v>1198</v>
      </c>
    </row>
    <row r="11" spans="1:11" s="256" customFormat="1" ht="12" customHeight="1">
      <c r="A11" s="273" t="s">
        <v>368</v>
      </c>
      <c r="B11" s="254"/>
      <c r="C11" s="254"/>
      <c r="D11" s="254"/>
      <c r="E11" s="254"/>
      <c r="F11" s="254">
        <v>2197.57024</v>
      </c>
      <c r="G11" s="254"/>
      <c r="H11" s="254"/>
      <c r="I11" s="254">
        <v>782.67276000000004</v>
      </c>
      <c r="J11" s="2076">
        <v>2980.2429999999999</v>
      </c>
    </row>
    <row r="12" spans="1:11" s="256" customFormat="1" ht="12" customHeight="1">
      <c r="A12" s="267" t="s">
        <v>635</v>
      </c>
      <c r="B12" s="258">
        <v>2097.2840000000001</v>
      </c>
      <c r="C12" s="258"/>
      <c r="D12" s="258">
        <v>5181.9430000000002</v>
      </c>
      <c r="E12" s="258"/>
      <c r="F12" s="258">
        <v>3717.42</v>
      </c>
      <c r="G12" s="258"/>
      <c r="H12" s="258"/>
      <c r="I12" s="258"/>
      <c r="J12" s="258">
        <v>10996.647000000001</v>
      </c>
    </row>
    <row r="13" spans="1:11" s="256" customFormat="1" ht="12" customHeight="1">
      <c r="A13" s="257" t="s">
        <v>353</v>
      </c>
      <c r="B13" s="258">
        <v>9041.5910000000003</v>
      </c>
      <c r="C13" s="258"/>
      <c r="D13" s="258">
        <v>51931.203999999998</v>
      </c>
      <c r="E13" s="258"/>
      <c r="F13" s="258"/>
      <c r="G13" s="258"/>
      <c r="H13" s="258"/>
      <c r="I13" s="258"/>
      <c r="J13" s="258">
        <v>60972.794999999998</v>
      </c>
    </row>
    <row r="14" spans="1:11" s="264" customFormat="1" ht="12" customHeight="1">
      <c r="A14" s="257" t="s">
        <v>364</v>
      </c>
      <c r="B14" s="258"/>
      <c r="C14" s="258"/>
      <c r="D14" s="258"/>
      <c r="E14" s="258"/>
      <c r="F14" s="258"/>
      <c r="G14" s="258">
        <v>452443.83500000002</v>
      </c>
      <c r="H14" s="258">
        <v>1450.4</v>
      </c>
      <c r="I14" s="258"/>
      <c r="J14" s="260">
        <v>453894.23500000004</v>
      </c>
    </row>
    <row r="15" spans="1:11" s="264" customFormat="1" ht="12" customHeight="1">
      <c r="A15" s="261" t="s">
        <v>51</v>
      </c>
      <c r="B15" s="262">
        <v>11138.875</v>
      </c>
      <c r="C15" s="262">
        <v>0</v>
      </c>
      <c r="D15" s="262">
        <v>57113.146999999997</v>
      </c>
      <c r="E15" s="262">
        <v>0</v>
      </c>
      <c r="F15" s="262">
        <v>5914.9902400000001</v>
      </c>
      <c r="G15" s="262">
        <v>452443.83500000002</v>
      </c>
      <c r="H15" s="262">
        <v>1450.4</v>
      </c>
      <c r="I15" s="262">
        <v>782.67276000000004</v>
      </c>
      <c r="J15" s="262">
        <v>528843.92000000004</v>
      </c>
    </row>
    <row r="16" spans="1:11" s="256" customFormat="1" ht="10.5" customHeight="1">
      <c r="A16" s="269"/>
      <c r="B16" s="270"/>
      <c r="C16" s="270"/>
      <c r="D16" s="270"/>
      <c r="E16" s="270"/>
      <c r="F16" s="270"/>
      <c r="G16" s="270"/>
      <c r="H16" s="270"/>
      <c r="I16" s="1876"/>
      <c r="J16" s="1876"/>
      <c r="K16" s="259"/>
    </row>
    <row r="17" spans="1:12" s="248" customFormat="1" ht="9" customHeight="1">
      <c r="A17" s="1882" t="s">
        <v>1199</v>
      </c>
      <c r="B17" s="271"/>
      <c r="C17" s="271"/>
      <c r="D17" s="271"/>
      <c r="E17" s="271"/>
      <c r="F17" s="271"/>
      <c r="G17" s="271"/>
      <c r="H17" s="271"/>
      <c r="I17" s="271"/>
      <c r="J17" s="271"/>
      <c r="K17" s="247"/>
    </row>
    <row r="18" spans="1:12" s="256" customFormat="1" ht="11.1" customHeight="1">
      <c r="A18" s="1881"/>
      <c r="B18" s="1303" t="s">
        <v>5</v>
      </c>
      <c r="C18" s="329" t="s">
        <v>3</v>
      </c>
      <c r="D18" s="329" t="s">
        <v>6</v>
      </c>
      <c r="E18" s="328" t="s">
        <v>2</v>
      </c>
      <c r="F18" s="328" t="s">
        <v>5</v>
      </c>
      <c r="G18" s="328" t="s">
        <v>3</v>
      </c>
      <c r="H18" s="328" t="s">
        <v>6</v>
      </c>
      <c r="I18" s="328" t="s">
        <v>2</v>
      </c>
      <c r="J18" s="1877"/>
      <c r="K18" s="1877"/>
      <c r="L18" s="255"/>
    </row>
    <row r="19" spans="1:12" s="256" customFormat="1" ht="11.1" customHeight="1">
      <c r="A19" s="251" t="s">
        <v>1</v>
      </c>
      <c r="B19" s="1304" t="s">
        <v>1547</v>
      </c>
      <c r="C19" s="331" t="s">
        <v>1157</v>
      </c>
      <c r="D19" s="331" t="s">
        <v>1157</v>
      </c>
      <c r="E19" s="331" t="s">
        <v>1157</v>
      </c>
      <c r="F19" s="331" t="s">
        <v>1157</v>
      </c>
      <c r="G19" s="331" t="s">
        <v>217</v>
      </c>
      <c r="H19" s="331" t="s">
        <v>217</v>
      </c>
      <c r="I19" s="331" t="s">
        <v>217</v>
      </c>
      <c r="J19" s="1877"/>
      <c r="K19" s="1877"/>
      <c r="L19" s="255"/>
    </row>
    <row r="20" spans="1:12" s="256" customFormat="1" ht="12" customHeight="1">
      <c r="A20" s="273" t="s">
        <v>368</v>
      </c>
      <c r="B20" s="1878">
        <v>2980.2429999999999</v>
      </c>
      <c r="C20" s="1932">
        <v>0</v>
      </c>
      <c r="D20" s="254">
        <v>0</v>
      </c>
      <c r="E20" s="254">
        <v>0</v>
      </c>
      <c r="F20" s="254">
        <v>16070</v>
      </c>
      <c r="G20" s="254">
        <v>53340</v>
      </c>
      <c r="H20" s="254">
        <v>65197</v>
      </c>
      <c r="I20" s="254">
        <v>65431</v>
      </c>
      <c r="J20" s="271"/>
      <c r="K20" s="271"/>
      <c r="L20" s="255"/>
    </row>
    <row r="21" spans="1:12" s="256" customFormat="1" ht="12" customHeight="1">
      <c r="A21" s="267" t="s">
        <v>635</v>
      </c>
      <c r="B21" s="1879">
        <v>10996.647000000001</v>
      </c>
      <c r="C21" s="1933">
        <v>16823.331000000002</v>
      </c>
      <c r="D21" s="258">
        <v>17743.100000000002</v>
      </c>
      <c r="E21" s="258">
        <v>17686.394</v>
      </c>
      <c r="F21" s="258">
        <v>20103</v>
      </c>
      <c r="G21" s="258">
        <v>14612</v>
      </c>
      <c r="H21" s="258">
        <v>1243</v>
      </c>
      <c r="I21" s="258">
        <v>1417</v>
      </c>
      <c r="J21" s="271"/>
      <c r="K21" s="271"/>
      <c r="L21" s="255"/>
    </row>
    <row r="22" spans="1:12" s="256" customFormat="1" ht="12" customHeight="1">
      <c r="A22" s="257" t="s">
        <v>353</v>
      </c>
      <c r="B22" s="1879">
        <v>60972.794999999998</v>
      </c>
      <c r="C22" s="1933">
        <v>56717.650999999998</v>
      </c>
      <c r="D22" s="258">
        <v>14386.105342000001</v>
      </c>
      <c r="E22" s="258">
        <v>20521.097664000001</v>
      </c>
      <c r="F22" s="258">
        <v>15000</v>
      </c>
      <c r="G22" s="258">
        <v>24067.928</v>
      </c>
      <c r="H22" s="258">
        <v>19103</v>
      </c>
      <c r="I22" s="258">
        <v>9386</v>
      </c>
      <c r="J22" s="271"/>
      <c r="K22" s="271"/>
      <c r="L22" s="259"/>
    </row>
    <row r="23" spans="1:12" s="264" customFormat="1" ht="12" customHeight="1">
      <c r="A23" s="257" t="s">
        <v>364</v>
      </c>
      <c r="B23" s="1879">
        <v>453894.23500000004</v>
      </c>
      <c r="C23" s="1933">
        <v>448448.14400000003</v>
      </c>
      <c r="D23" s="258">
        <v>385564.78200000001</v>
      </c>
      <c r="E23" s="258">
        <v>390936.99099999998</v>
      </c>
      <c r="F23" s="258">
        <v>374997.42838599999</v>
      </c>
      <c r="G23" s="258">
        <v>384142</v>
      </c>
      <c r="H23" s="258">
        <v>358061</v>
      </c>
      <c r="I23" s="258">
        <v>333786</v>
      </c>
      <c r="J23" s="271"/>
      <c r="K23" s="271"/>
      <c r="L23" s="263"/>
    </row>
    <row r="24" spans="1:12" s="264" customFormat="1" ht="12" customHeight="1">
      <c r="A24" s="261" t="s">
        <v>51</v>
      </c>
      <c r="B24" s="1880">
        <v>528843.92000000004</v>
      </c>
      <c r="C24" s="1934">
        <v>521989.12600000005</v>
      </c>
      <c r="D24" s="262">
        <v>417693.98734200001</v>
      </c>
      <c r="E24" s="262">
        <v>429144.48266400001</v>
      </c>
      <c r="F24" s="262">
        <v>426170.42838599999</v>
      </c>
      <c r="G24" s="262">
        <v>476161.92800000001</v>
      </c>
      <c r="H24" s="262">
        <v>443604</v>
      </c>
      <c r="I24" s="262">
        <v>410020</v>
      </c>
      <c r="J24" s="1876"/>
      <c r="K24" s="1876"/>
      <c r="L24" s="263"/>
    </row>
    <row r="25" spans="1:12" s="256" customFormat="1" ht="18.75" customHeight="1">
      <c r="A25" s="269"/>
      <c r="B25" s="270"/>
      <c r="C25" s="270"/>
      <c r="D25" s="1876"/>
      <c r="E25" s="1876"/>
      <c r="F25" s="1876"/>
      <c r="G25" s="1876"/>
      <c r="H25" s="1876"/>
      <c r="I25" s="1876"/>
      <c r="J25" s="1876"/>
      <c r="K25" s="259"/>
    </row>
    <row r="26" spans="1:12" s="50" customFormat="1" ht="18.75" customHeight="1">
      <c r="A26" s="501" t="s">
        <v>1555</v>
      </c>
      <c r="B26" s="502"/>
      <c r="C26" s="502"/>
      <c r="D26" s="502"/>
      <c r="E26" s="502"/>
      <c r="F26" s="502"/>
      <c r="G26" s="502"/>
      <c r="H26" s="502"/>
      <c r="I26" s="502"/>
      <c r="J26" s="502"/>
    </row>
    <row r="27" spans="1:12" s="256" customFormat="1" ht="11.25" customHeight="1">
      <c r="A27" s="50"/>
      <c r="B27" s="50"/>
      <c r="C27" s="50"/>
      <c r="D27" s="50"/>
      <c r="E27" s="50"/>
      <c r="F27" s="50"/>
      <c r="G27" s="50"/>
      <c r="H27" s="50"/>
      <c r="I27" s="50"/>
      <c r="J27" s="50"/>
      <c r="K27" s="259"/>
    </row>
    <row r="28" spans="1:12" s="248" customFormat="1" ht="9" customHeight="1">
      <c r="A28" s="246"/>
      <c r="B28" s="249" t="s">
        <v>333</v>
      </c>
      <c r="C28" s="249"/>
      <c r="D28" s="249"/>
      <c r="E28" s="249"/>
      <c r="F28" s="249"/>
      <c r="G28" s="249"/>
      <c r="H28" s="249"/>
      <c r="I28" s="249"/>
      <c r="J28" s="249"/>
    </row>
    <row r="29" spans="1:12" s="248" customFormat="1" ht="9" customHeight="1">
      <c r="A29" s="246"/>
      <c r="B29" s="250" t="s">
        <v>366</v>
      </c>
      <c r="C29" s="250" t="s">
        <v>361</v>
      </c>
      <c r="D29" s="250"/>
      <c r="E29" s="250" t="s">
        <v>343</v>
      </c>
      <c r="F29" s="250" t="s">
        <v>343</v>
      </c>
      <c r="G29" s="250"/>
      <c r="H29" s="250"/>
      <c r="I29" s="250"/>
      <c r="J29" s="250"/>
    </row>
    <row r="30" spans="1:12" s="248" customFormat="1" ht="9" customHeight="1">
      <c r="A30" s="246"/>
      <c r="B30" s="250" t="s">
        <v>367</v>
      </c>
      <c r="C30" s="250" t="s">
        <v>336</v>
      </c>
      <c r="D30" s="250"/>
      <c r="E30" s="250" t="s">
        <v>342</v>
      </c>
      <c r="F30" s="250" t="s">
        <v>347</v>
      </c>
      <c r="G30" s="250"/>
      <c r="H30" s="250"/>
      <c r="I30" s="250" t="s">
        <v>1248</v>
      </c>
      <c r="J30" s="250"/>
    </row>
    <row r="31" spans="1:12" s="248" customFormat="1" ht="9" customHeight="1">
      <c r="A31" s="246"/>
      <c r="B31" s="250" t="s">
        <v>332</v>
      </c>
      <c r="C31" s="250" t="s">
        <v>332</v>
      </c>
      <c r="D31" s="250"/>
      <c r="E31" s="250" t="s">
        <v>341</v>
      </c>
      <c r="F31" s="250" t="s">
        <v>346</v>
      </c>
      <c r="G31" s="250"/>
      <c r="H31" s="250" t="s">
        <v>349</v>
      </c>
      <c r="I31" s="250" t="s">
        <v>352</v>
      </c>
      <c r="J31" s="250"/>
    </row>
    <row r="32" spans="1:12" s="253" customFormat="1" ht="9" customHeight="1">
      <c r="A32" s="246"/>
      <c r="B32" s="250" t="s">
        <v>334</v>
      </c>
      <c r="C32" s="250" t="s">
        <v>334</v>
      </c>
      <c r="D32" s="250" t="s">
        <v>338</v>
      </c>
      <c r="E32" s="250" t="s">
        <v>339</v>
      </c>
      <c r="F32" s="250" t="s">
        <v>345</v>
      </c>
      <c r="G32" s="250" t="s">
        <v>363</v>
      </c>
      <c r="H32" s="250" t="s">
        <v>348</v>
      </c>
      <c r="I32" s="250" t="s">
        <v>351</v>
      </c>
      <c r="J32" s="250"/>
    </row>
    <row r="33" spans="1:12" s="256" customFormat="1" ht="11.1" customHeight="1">
      <c r="A33" s="251" t="s">
        <v>1</v>
      </c>
      <c r="B33" s="250" t="s">
        <v>335</v>
      </c>
      <c r="C33" s="250" t="s">
        <v>335</v>
      </c>
      <c r="D33" s="252" t="s">
        <v>337</v>
      </c>
      <c r="E33" s="252" t="s">
        <v>340</v>
      </c>
      <c r="F33" s="252" t="s">
        <v>344</v>
      </c>
      <c r="G33" s="252" t="s">
        <v>362</v>
      </c>
      <c r="H33" s="252" t="s">
        <v>373</v>
      </c>
      <c r="I33" s="252" t="s">
        <v>350</v>
      </c>
      <c r="J33" s="252" t="s">
        <v>1198</v>
      </c>
    </row>
    <row r="34" spans="1:12" s="256" customFormat="1" ht="12" customHeight="1">
      <c r="A34" s="272" t="s">
        <v>369</v>
      </c>
      <c r="B34" s="254">
        <v>126338.71799999999</v>
      </c>
      <c r="C34" s="254">
        <v>27433.685000000001</v>
      </c>
      <c r="D34" s="254">
        <v>148783.10999999999</v>
      </c>
      <c r="E34" s="254">
        <v>7142.9259999999995</v>
      </c>
      <c r="F34" s="254">
        <v>9008.9279999999999</v>
      </c>
      <c r="G34" s="254"/>
      <c r="H34" s="254"/>
      <c r="I34" s="254">
        <v>30916.694</v>
      </c>
      <c r="J34" s="254">
        <v>349624.06099999999</v>
      </c>
    </row>
    <row r="35" spans="1:12" s="256" customFormat="1" ht="12" customHeight="1">
      <c r="A35" s="257" t="s">
        <v>1224</v>
      </c>
      <c r="B35" s="258"/>
      <c r="C35" s="258"/>
      <c r="D35" s="258"/>
      <c r="E35" s="258"/>
      <c r="F35" s="258"/>
      <c r="G35" s="258">
        <v>31709.474999999999</v>
      </c>
      <c r="H35" s="258">
        <v>2949.6</v>
      </c>
      <c r="I35" s="258"/>
      <c r="J35" s="258">
        <v>34659.074999999997</v>
      </c>
    </row>
    <row r="36" spans="1:12" s="256" customFormat="1" ht="12" customHeight="1">
      <c r="A36" s="267" t="s">
        <v>636</v>
      </c>
      <c r="B36" s="258"/>
      <c r="C36" s="258"/>
      <c r="D36" s="258"/>
      <c r="E36" s="258"/>
      <c r="F36" s="258"/>
      <c r="G36" s="258">
        <v>148223.36899999998</v>
      </c>
      <c r="H36" s="258">
        <v>16620.329000000002</v>
      </c>
      <c r="I36" s="258"/>
      <c r="J36" s="258">
        <v>164843.69799999997</v>
      </c>
    </row>
    <row r="37" spans="1:12" s="264" customFormat="1" ht="12" customHeight="1">
      <c r="A37" s="274" t="s">
        <v>637</v>
      </c>
      <c r="B37" s="260"/>
      <c r="C37" s="260"/>
      <c r="D37" s="260"/>
      <c r="E37" s="260"/>
      <c r="F37" s="260"/>
      <c r="G37" s="260"/>
      <c r="H37" s="260">
        <v>15000</v>
      </c>
      <c r="I37" s="260"/>
      <c r="J37" s="2370">
        <v>15000</v>
      </c>
    </row>
    <row r="38" spans="1:12" s="266" customFormat="1" ht="12" customHeight="1">
      <c r="A38" s="261" t="s">
        <v>51</v>
      </c>
      <c r="B38" s="262">
        <v>126338.71799999999</v>
      </c>
      <c r="C38" s="262">
        <v>27433.685000000001</v>
      </c>
      <c r="D38" s="262">
        <v>148783.10999999999</v>
      </c>
      <c r="E38" s="262">
        <v>7142.9259999999995</v>
      </c>
      <c r="F38" s="262">
        <v>9008.9279999999999</v>
      </c>
      <c r="G38" s="262">
        <v>179932.84399999998</v>
      </c>
      <c r="H38" s="262">
        <v>34569.929000000004</v>
      </c>
      <c r="I38" s="262">
        <v>30916.694</v>
      </c>
      <c r="J38" s="262">
        <v>564126.83400000003</v>
      </c>
    </row>
    <row r="39" spans="1:12" s="256" customFormat="1" ht="10.5" customHeight="1">
      <c r="A39" s="269"/>
      <c r="B39" s="270"/>
      <c r="C39" s="270"/>
      <c r="D39" s="270"/>
      <c r="E39" s="270"/>
      <c r="F39" s="270"/>
      <c r="G39" s="270"/>
      <c r="H39" s="270"/>
      <c r="I39" s="270"/>
      <c r="J39" s="270"/>
      <c r="K39" s="259"/>
    </row>
    <row r="40" spans="1:12" s="248" customFormat="1" ht="9" customHeight="1">
      <c r="A40" s="1882" t="s">
        <v>1199</v>
      </c>
      <c r="B40" s="271"/>
      <c r="C40" s="271"/>
      <c r="D40" s="271"/>
      <c r="E40" s="271"/>
      <c r="F40" s="271"/>
      <c r="G40" s="271"/>
      <c r="H40" s="271"/>
      <c r="I40" s="271"/>
      <c r="J40" s="271"/>
      <c r="K40" s="247"/>
    </row>
    <row r="41" spans="1:12" s="256" customFormat="1" ht="11.1" customHeight="1">
      <c r="A41" s="1881"/>
      <c r="B41" s="1303" t="s">
        <v>5</v>
      </c>
      <c r="C41" s="2099" t="s">
        <v>3</v>
      </c>
      <c r="D41" s="329" t="s">
        <v>6</v>
      </c>
      <c r="E41" s="328" t="s">
        <v>2</v>
      </c>
      <c r="F41" s="328" t="s">
        <v>5</v>
      </c>
      <c r="G41" s="328" t="s">
        <v>3</v>
      </c>
      <c r="H41" s="328" t="s">
        <v>6</v>
      </c>
      <c r="I41" s="328" t="s">
        <v>2</v>
      </c>
      <c r="J41" s="1877"/>
      <c r="K41" s="1877"/>
      <c r="L41" s="255"/>
    </row>
    <row r="42" spans="1:12" s="256" customFormat="1" ht="11.1" customHeight="1">
      <c r="A42" s="251" t="s">
        <v>1</v>
      </c>
      <c r="B42" s="2269" t="s">
        <v>1547</v>
      </c>
      <c r="C42" s="331" t="s">
        <v>1157</v>
      </c>
      <c r="D42" s="331" t="s">
        <v>1157</v>
      </c>
      <c r="E42" s="331" t="s">
        <v>1157</v>
      </c>
      <c r="F42" s="331" t="s">
        <v>1157</v>
      </c>
      <c r="G42" s="331" t="s">
        <v>217</v>
      </c>
      <c r="H42" s="331" t="s">
        <v>217</v>
      </c>
      <c r="I42" s="331" t="s">
        <v>217</v>
      </c>
      <c r="J42" s="1877"/>
      <c r="K42" s="1877"/>
      <c r="L42" s="255"/>
    </row>
    <row r="43" spans="1:12" s="256" customFormat="1" ht="12" customHeight="1">
      <c r="A43" s="272" t="s">
        <v>369</v>
      </c>
      <c r="B43" s="1878">
        <v>349624.06099999999</v>
      </c>
      <c r="C43" s="2100">
        <v>474842.4439999999</v>
      </c>
      <c r="D43" s="254">
        <v>223448</v>
      </c>
      <c r="E43" s="254">
        <v>360954.56800000009</v>
      </c>
      <c r="F43" s="254">
        <v>264602.45199999999</v>
      </c>
      <c r="G43" s="254">
        <v>377442.02300000004</v>
      </c>
      <c r="H43" s="254">
        <v>252560</v>
      </c>
      <c r="I43" s="254">
        <v>218651</v>
      </c>
      <c r="J43" s="271"/>
      <c r="K43" s="271"/>
      <c r="L43" s="255"/>
    </row>
    <row r="44" spans="1:12" s="256" customFormat="1" ht="12" customHeight="1">
      <c r="A44" s="257" t="s">
        <v>1224</v>
      </c>
      <c r="B44" s="1879">
        <v>34659.074999999997</v>
      </c>
      <c r="C44" s="1933">
        <v>27508</v>
      </c>
      <c r="D44" s="258">
        <v>28003.4</v>
      </c>
      <c r="E44" s="258">
        <v>27454.120999999999</v>
      </c>
      <c r="F44" s="258">
        <v>23547</v>
      </c>
      <c r="G44" s="258"/>
      <c r="H44" s="258"/>
      <c r="I44" s="258"/>
      <c r="J44" s="271"/>
      <c r="K44" s="271"/>
      <c r="L44" s="255"/>
    </row>
    <row r="45" spans="1:12" s="256" customFormat="1" ht="12" customHeight="1">
      <c r="A45" s="267" t="s">
        <v>636</v>
      </c>
      <c r="B45" s="1879">
        <v>164843.69799999997</v>
      </c>
      <c r="C45" s="1933">
        <v>173150.185</v>
      </c>
      <c r="D45" s="258">
        <v>193044.26700000002</v>
      </c>
      <c r="E45" s="258">
        <v>156271.34200000003</v>
      </c>
      <c r="F45" s="258">
        <v>149159.48054400002</v>
      </c>
      <c r="G45" s="258">
        <v>162735</v>
      </c>
      <c r="H45" s="258">
        <v>146100</v>
      </c>
      <c r="I45" s="258">
        <v>184818</v>
      </c>
      <c r="J45" s="271"/>
      <c r="K45" s="271"/>
      <c r="L45" s="255"/>
    </row>
    <row r="46" spans="1:12" s="264" customFormat="1" ht="12" customHeight="1">
      <c r="A46" s="274" t="s">
        <v>637</v>
      </c>
      <c r="B46" s="2371">
        <v>15000</v>
      </c>
      <c r="C46" s="1933">
        <v>15000</v>
      </c>
      <c r="D46" s="258">
        <v>15000</v>
      </c>
      <c r="E46" s="258">
        <v>15000</v>
      </c>
      <c r="F46" s="258">
        <v>20000</v>
      </c>
      <c r="G46" s="258">
        <v>40000</v>
      </c>
      <c r="H46" s="258">
        <v>40000</v>
      </c>
      <c r="I46" s="258">
        <v>40000</v>
      </c>
      <c r="J46" s="271"/>
      <c r="K46" s="271"/>
      <c r="L46" s="263"/>
    </row>
    <row r="47" spans="1:12" s="264" customFormat="1" ht="12" customHeight="1">
      <c r="A47" s="261" t="s">
        <v>51</v>
      </c>
      <c r="B47" s="1880">
        <v>564126.83400000003</v>
      </c>
      <c r="C47" s="2101">
        <v>690500.62899999996</v>
      </c>
      <c r="D47" s="262">
        <v>459495.66700000002</v>
      </c>
      <c r="E47" s="262">
        <v>559680.03100000008</v>
      </c>
      <c r="F47" s="262">
        <v>457308.93254399998</v>
      </c>
      <c r="G47" s="262">
        <v>580177.02300000004</v>
      </c>
      <c r="H47" s="262">
        <v>438660</v>
      </c>
      <c r="I47" s="262">
        <v>443469</v>
      </c>
      <c r="J47" s="1876"/>
      <c r="K47" s="1876"/>
      <c r="L47" s="263"/>
    </row>
    <row r="48" spans="1:12" s="266" customFormat="1" ht="7.5" customHeight="1">
      <c r="K48" s="265"/>
    </row>
    <row r="49" spans="1:12" s="266" customFormat="1" ht="12" customHeight="1">
      <c r="A49" s="1866" t="s">
        <v>1431</v>
      </c>
      <c r="B49" s="1866"/>
      <c r="C49" s="1866"/>
      <c r="D49" s="1866"/>
      <c r="E49" s="1866"/>
      <c r="F49" s="1866"/>
      <c r="G49" s="1866"/>
      <c r="H49" s="1866"/>
      <c r="I49" s="1866"/>
      <c r="J49" s="1866"/>
    </row>
    <row r="50" spans="1:12" s="98" customFormat="1" ht="12" customHeight="1">
      <c r="A50" s="1866" t="s">
        <v>634</v>
      </c>
      <c r="B50" s="1866"/>
      <c r="C50" s="1866"/>
      <c r="D50" s="1866"/>
      <c r="E50" s="1866"/>
      <c r="F50" s="1866"/>
      <c r="G50" s="1866"/>
      <c r="H50" s="1866"/>
      <c r="I50" s="1866"/>
      <c r="J50" s="1866"/>
    </row>
    <row r="51" spans="1:12" s="502" customFormat="1" ht="18.75" customHeight="1">
      <c r="A51" s="701"/>
      <c r="B51" s="702"/>
      <c r="C51" s="702"/>
      <c r="D51" s="1875"/>
      <c r="E51" s="702"/>
      <c r="F51" s="702"/>
      <c r="G51" s="702"/>
      <c r="H51" s="702"/>
      <c r="I51" s="702"/>
      <c r="J51" s="702"/>
    </row>
    <row r="52" spans="1:12" s="50" customFormat="1" ht="18.75" customHeight="1">
      <c r="A52" s="501" t="s">
        <v>1746</v>
      </c>
      <c r="B52" s="502"/>
      <c r="C52" s="502"/>
      <c r="D52" s="502"/>
      <c r="E52" s="502"/>
      <c r="F52" s="502"/>
      <c r="G52" s="502"/>
      <c r="H52" s="502"/>
      <c r="I52" s="502"/>
      <c r="J52" s="502"/>
    </row>
    <row r="53" spans="1:12" s="52" customFormat="1" ht="11.25" customHeight="1">
      <c r="A53" s="50"/>
      <c r="B53" s="50"/>
      <c r="C53" s="50"/>
      <c r="D53" s="50"/>
      <c r="E53" s="50"/>
      <c r="F53" s="50"/>
      <c r="G53" s="50"/>
      <c r="H53" s="50"/>
      <c r="I53" s="50"/>
      <c r="J53" s="50"/>
      <c r="K53" s="50"/>
    </row>
    <row r="54" spans="1:12" s="131" customFormat="1" ht="12" customHeight="1">
      <c r="A54" s="342" t="s">
        <v>1</v>
      </c>
      <c r="B54" s="50"/>
      <c r="C54" s="50"/>
      <c r="D54" s="50"/>
      <c r="E54" s="50"/>
      <c r="F54" s="703" t="s">
        <v>354</v>
      </c>
      <c r="G54" s="703" t="s">
        <v>355</v>
      </c>
      <c r="H54" s="703" t="s">
        <v>356</v>
      </c>
      <c r="I54" s="703" t="s">
        <v>357</v>
      </c>
      <c r="J54" s="1918" t="s">
        <v>1208</v>
      </c>
      <c r="K54" s="537"/>
    </row>
    <row r="55" spans="1:12" s="131" customFormat="1" ht="12" customHeight="1">
      <c r="A55" s="1867" t="s">
        <v>17</v>
      </c>
      <c r="B55" s="1867"/>
      <c r="C55" s="1867"/>
      <c r="D55" s="1867"/>
      <c r="E55" s="1868"/>
      <c r="F55" s="459">
        <v>6129.28</v>
      </c>
      <c r="G55" s="459">
        <v>10617.117821</v>
      </c>
      <c r="H55" s="459">
        <v>275755.17699999997</v>
      </c>
      <c r="I55" s="459">
        <v>12055.857179000006</v>
      </c>
      <c r="J55" s="2200">
        <v>304557.43199999997</v>
      </c>
      <c r="K55" s="537"/>
    </row>
    <row r="56" spans="1:12" s="131" customFormat="1" ht="12" customHeight="1">
      <c r="A56" s="1869" t="s">
        <v>1748</v>
      </c>
      <c r="B56" s="1869"/>
      <c r="C56" s="1869"/>
      <c r="D56" s="1869"/>
      <c r="E56" s="1870"/>
      <c r="F56" s="399">
        <v>2798</v>
      </c>
      <c r="G56" s="399">
        <v>46544.805999999997</v>
      </c>
      <c r="H56" s="399">
        <v>22240.317999999999</v>
      </c>
      <c r="I56" s="399">
        <v>43880.808000000005</v>
      </c>
      <c r="J56" s="461">
        <v>115463.932</v>
      </c>
      <c r="K56" s="537"/>
    </row>
    <row r="57" spans="1:12" s="131" customFormat="1" ht="12" customHeight="1">
      <c r="A57" s="2538" t="s">
        <v>1749</v>
      </c>
      <c r="B57" s="2538"/>
      <c r="C57" s="2538"/>
      <c r="D57" s="2538"/>
      <c r="E57" s="2539"/>
      <c r="F57" s="399">
        <v>49746.233</v>
      </c>
      <c r="G57" s="460">
        <v>15052.454</v>
      </c>
      <c r="H57" s="460">
        <v>21754.36</v>
      </c>
      <c r="I57" s="460">
        <v>3239.1790000000001</v>
      </c>
      <c r="J57" s="461">
        <v>89792.225999999995</v>
      </c>
      <c r="K57" s="537"/>
      <c r="L57" s="212"/>
    </row>
    <row r="58" spans="1:12" s="131" customFormat="1" ht="12" customHeight="1">
      <c r="A58" s="2538" t="s">
        <v>464</v>
      </c>
      <c r="B58" s="2538"/>
      <c r="C58" s="2538"/>
      <c r="D58" s="2538"/>
      <c r="E58" s="2539"/>
      <c r="F58" s="399">
        <v>2867.7359999999999</v>
      </c>
      <c r="G58" s="460">
        <v>0</v>
      </c>
      <c r="H58" s="460">
        <v>1744.77</v>
      </c>
      <c r="I58" s="460">
        <v>289.20800000000003</v>
      </c>
      <c r="J58" s="461">
        <v>4901.713999999999</v>
      </c>
      <c r="L58" s="1949"/>
    </row>
    <row r="59" spans="1:12" s="131" customFormat="1" ht="12" customHeight="1">
      <c r="A59" s="1871" t="s">
        <v>204</v>
      </c>
      <c r="B59" s="1871"/>
      <c r="C59" s="1871"/>
      <c r="D59" s="1871"/>
      <c r="E59" s="1872"/>
      <c r="F59" s="399"/>
      <c r="G59" s="460"/>
      <c r="H59" s="460"/>
      <c r="I59" s="460"/>
      <c r="J59" s="461"/>
    </row>
    <row r="60" spans="1:12" s="131" customFormat="1" ht="12" customHeight="1">
      <c r="A60" s="485" t="s">
        <v>1247</v>
      </c>
      <c r="B60" s="1871"/>
      <c r="C60" s="1871"/>
      <c r="D60" s="1871"/>
      <c r="E60" s="1872"/>
      <c r="F60" s="399">
        <v>28371.212</v>
      </c>
      <c r="G60" s="460">
        <v>16004.169000000002</v>
      </c>
      <c r="H60" s="460">
        <v>18577.900000000001</v>
      </c>
      <c r="I60" s="460">
        <v>10800.913999999999</v>
      </c>
      <c r="J60" s="461">
        <v>73754.195000000007</v>
      </c>
    </row>
    <row r="61" spans="1:12" s="131" customFormat="1" ht="12" customHeight="1">
      <c r="A61" s="1871" t="s">
        <v>358</v>
      </c>
      <c r="B61" s="1871"/>
      <c r="C61" s="1871"/>
      <c r="D61" s="1871"/>
      <c r="E61" s="1872"/>
      <c r="F61" s="399">
        <v>30904.28</v>
      </c>
      <c r="G61" s="460">
        <v>1113.915</v>
      </c>
      <c r="H61" s="460">
        <v>2170.181</v>
      </c>
      <c r="I61" s="460">
        <v>470.69799999999998</v>
      </c>
      <c r="J61" s="461">
        <v>34659.073999999993</v>
      </c>
    </row>
    <row r="62" spans="1:12" s="131" customFormat="1" ht="12" customHeight="1">
      <c r="A62" s="1871" t="s">
        <v>359</v>
      </c>
      <c r="B62" s="1871"/>
      <c r="C62" s="1871"/>
      <c r="D62" s="1871"/>
      <c r="E62" s="1872"/>
      <c r="F62" s="399">
        <v>1478.9069999999999</v>
      </c>
      <c r="G62" s="460">
        <v>40.247999999999998</v>
      </c>
      <c r="H62" s="460">
        <v>344.93599999999998</v>
      </c>
      <c r="I62" s="460">
        <v>303.11099999999999</v>
      </c>
      <c r="J62" s="461">
        <v>2167.2019999999998</v>
      </c>
    </row>
    <row r="63" spans="1:12" s="132" customFormat="1" ht="12" customHeight="1">
      <c r="A63" s="1871" t="s">
        <v>1750</v>
      </c>
      <c r="B63" s="1871"/>
      <c r="C63" s="1871"/>
      <c r="D63" s="1871"/>
      <c r="E63" s="1872"/>
      <c r="F63" s="399">
        <v>3568.4969999999998</v>
      </c>
      <c r="G63" s="460">
        <v>21703.702000000001</v>
      </c>
      <c r="H63" s="460">
        <v>5462.7759999999998</v>
      </c>
      <c r="I63" s="460">
        <v>3977.2640000000001</v>
      </c>
      <c r="J63" s="2201">
        <v>34712.239000000001</v>
      </c>
    </row>
    <row r="64" spans="1:12" s="99" customFormat="1" ht="12" customHeight="1">
      <c r="A64" s="1873" t="s">
        <v>51</v>
      </c>
      <c r="B64" s="1873"/>
      <c r="C64" s="1873"/>
      <c r="D64" s="1873"/>
      <c r="E64" s="1874"/>
      <c r="F64" s="379">
        <v>125864.145</v>
      </c>
      <c r="G64" s="379">
        <v>111076.411821</v>
      </c>
      <c r="H64" s="379">
        <v>348050.41800000001</v>
      </c>
      <c r="I64" s="379">
        <v>75017.039179000014</v>
      </c>
      <c r="J64" s="379">
        <v>660008.01399999997</v>
      </c>
    </row>
    <row r="65" spans="1:17" s="256" customFormat="1" ht="10.5" customHeight="1">
      <c r="A65" s="269"/>
      <c r="B65" s="270"/>
      <c r="C65" s="270"/>
      <c r="D65" s="270"/>
      <c r="E65" s="270"/>
      <c r="F65" s="270"/>
      <c r="G65" s="270"/>
      <c r="H65" s="270"/>
      <c r="I65" s="270"/>
      <c r="J65" s="270"/>
      <c r="K65" s="259"/>
    </row>
    <row r="66" spans="1:17" s="248" customFormat="1" ht="9" customHeight="1">
      <c r="A66" s="1882" t="s">
        <v>1199</v>
      </c>
      <c r="B66" s="271"/>
      <c r="C66" s="271"/>
      <c r="D66" s="271"/>
      <c r="E66" s="271"/>
      <c r="F66" s="271"/>
      <c r="G66" s="271"/>
      <c r="H66" s="271"/>
      <c r="I66" s="271"/>
      <c r="J66" s="271"/>
      <c r="K66" s="247"/>
    </row>
    <row r="67" spans="1:17" s="256" customFormat="1" ht="11.1" customHeight="1">
      <c r="A67" s="1915"/>
      <c r="B67" s="1915"/>
      <c r="C67" s="1915"/>
      <c r="D67" s="1915"/>
      <c r="E67" s="1303" t="s">
        <v>5</v>
      </c>
      <c r="F67" s="329" t="s">
        <v>3</v>
      </c>
      <c r="G67" s="329" t="s">
        <v>6</v>
      </c>
      <c r="H67" s="329" t="s">
        <v>2</v>
      </c>
      <c r="I67" s="329" t="s">
        <v>5</v>
      </c>
      <c r="J67" s="329" t="s">
        <v>3</v>
      </c>
      <c r="K67" s="1877"/>
      <c r="L67" s="1877"/>
      <c r="M67" s="1877"/>
      <c r="N67" s="1877"/>
      <c r="O67" s="1877"/>
      <c r="P67" s="1877"/>
      <c r="Q67" s="255"/>
    </row>
    <row r="68" spans="1:17" s="256" customFormat="1" ht="11.1" customHeight="1">
      <c r="A68" s="1916" t="s">
        <v>1</v>
      </c>
      <c r="B68" s="1916"/>
      <c r="C68" s="1916"/>
      <c r="D68" s="1916"/>
      <c r="E68" s="2269" t="s">
        <v>1547</v>
      </c>
      <c r="F68" s="331" t="s">
        <v>1157</v>
      </c>
      <c r="G68" s="331" t="s">
        <v>1157</v>
      </c>
      <c r="H68" s="331" t="s">
        <v>1157</v>
      </c>
      <c r="I68" s="331" t="s">
        <v>1157</v>
      </c>
      <c r="J68" s="331" t="s">
        <v>217</v>
      </c>
      <c r="K68" s="1877"/>
      <c r="L68" s="1877"/>
      <c r="M68" s="1877"/>
      <c r="N68" s="1877"/>
      <c r="O68" s="1877"/>
      <c r="P68" s="1877"/>
      <c r="Q68" s="255"/>
    </row>
    <row r="69" spans="1:17" s="256" customFormat="1" ht="12" customHeight="1">
      <c r="A69" s="1867" t="s">
        <v>17</v>
      </c>
      <c r="B69" s="1867"/>
      <c r="C69" s="1867"/>
      <c r="D69" s="1867"/>
      <c r="E69" s="1878">
        <v>304557.43199999997</v>
      </c>
      <c r="F69" s="1932">
        <v>50671.259250000003</v>
      </c>
      <c r="G69" s="1932">
        <v>201709.40900000001</v>
      </c>
      <c r="H69" s="254">
        <v>166148.41200000001</v>
      </c>
      <c r="I69" s="1932">
        <v>352357.85</v>
      </c>
      <c r="J69" s="1932">
        <v>167171.38</v>
      </c>
      <c r="K69" s="271"/>
      <c r="L69" s="271"/>
      <c r="M69" s="271"/>
      <c r="N69" s="271"/>
      <c r="O69" s="271"/>
      <c r="P69" s="271"/>
      <c r="Q69" s="255"/>
    </row>
    <row r="70" spans="1:17" s="256" customFormat="1" ht="12" customHeight="1">
      <c r="A70" s="1869" t="s">
        <v>1748</v>
      </c>
      <c r="B70" s="1869"/>
      <c r="C70" s="1869"/>
      <c r="D70" s="1869"/>
      <c r="E70" s="1879">
        <v>115463.932</v>
      </c>
      <c r="F70" s="1933">
        <v>460.7</v>
      </c>
      <c r="G70" s="1933">
        <v>3742.3879999999999</v>
      </c>
      <c r="H70" s="258">
        <v>4295.05</v>
      </c>
      <c r="I70" s="1933">
        <v>1505.364</v>
      </c>
      <c r="J70" s="1933">
        <v>2589.4030000000002</v>
      </c>
      <c r="K70" s="271"/>
      <c r="L70" s="271"/>
      <c r="M70" s="271"/>
      <c r="N70" s="271"/>
      <c r="O70" s="271"/>
      <c r="P70" s="271"/>
      <c r="Q70" s="255"/>
    </row>
    <row r="71" spans="1:17" s="256" customFormat="1" ht="18" customHeight="1">
      <c r="A71" s="2540" t="s">
        <v>1749</v>
      </c>
      <c r="B71" s="2540"/>
      <c r="C71" s="2540"/>
      <c r="D71" s="2540"/>
      <c r="E71" s="1879">
        <v>89792.225999999995</v>
      </c>
      <c r="F71" s="1933">
        <v>283148.35100000002</v>
      </c>
      <c r="G71" s="1933">
        <v>119613.70000000001</v>
      </c>
      <c r="H71" s="258">
        <v>206579.296</v>
      </c>
      <c r="I71" s="1933">
        <v>118321.11599999999</v>
      </c>
      <c r="J71" s="1933">
        <v>174102.20400000003</v>
      </c>
      <c r="K71" s="271"/>
      <c r="L71" s="271"/>
      <c r="M71" s="271"/>
      <c r="N71" s="271"/>
      <c r="O71" s="271"/>
      <c r="P71" s="271"/>
      <c r="Q71" s="255"/>
    </row>
    <row r="72" spans="1:17" s="256" customFormat="1" ht="12" customHeight="1">
      <c r="A72" s="2540" t="s">
        <v>464</v>
      </c>
      <c r="B72" s="2540"/>
      <c r="C72" s="2540"/>
      <c r="D72" s="2540"/>
      <c r="E72" s="1879">
        <v>4901.713999999999</v>
      </c>
      <c r="F72" s="1933">
        <v>28608.438999999998</v>
      </c>
      <c r="G72" s="1933">
        <v>1759.9</v>
      </c>
      <c r="H72" s="258">
        <v>4838.8850000000002</v>
      </c>
      <c r="I72" s="1933">
        <v>6523.47</v>
      </c>
      <c r="J72" s="1933">
        <v>7528.7759999999998</v>
      </c>
      <c r="K72" s="271"/>
      <c r="L72" s="271"/>
      <c r="M72" s="271"/>
      <c r="N72" s="271"/>
      <c r="O72" s="271"/>
      <c r="P72" s="271"/>
      <c r="Q72" s="255"/>
    </row>
    <row r="73" spans="1:17" s="256" customFormat="1" ht="12" customHeight="1">
      <c r="A73" s="1871" t="s">
        <v>204</v>
      </c>
      <c r="B73" s="1871"/>
      <c r="C73" s="1871"/>
      <c r="D73" s="1871"/>
      <c r="E73" s="1879"/>
      <c r="F73" s="1933"/>
      <c r="G73" s="1933"/>
      <c r="H73" s="258"/>
      <c r="I73" s="1933"/>
      <c r="J73" s="1933"/>
      <c r="K73" s="271"/>
      <c r="L73" s="271"/>
      <c r="M73" s="271"/>
      <c r="N73" s="271"/>
      <c r="O73" s="271"/>
      <c r="P73" s="271"/>
      <c r="Q73" s="255"/>
    </row>
    <row r="74" spans="1:17" s="256" customFormat="1" ht="12" customHeight="1">
      <c r="A74" s="485" t="s">
        <v>1247</v>
      </c>
      <c r="B74" s="1871"/>
      <c r="C74" s="1871"/>
      <c r="D74" s="1871"/>
      <c r="E74" s="1879">
        <v>73754.195000000007</v>
      </c>
      <c r="F74" s="1933">
        <v>112608.897</v>
      </c>
      <c r="G74" s="1933">
        <v>64383.500000000007</v>
      </c>
      <c r="H74" s="258">
        <v>96378.044999999984</v>
      </c>
      <c r="I74" s="1933">
        <v>102257.452</v>
      </c>
      <c r="J74" s="1933">
        <v>114153.136</v>
      </c>
      <c r="K74" s="271"/>
      <c r="L74" s="271"/>
      <c r="M74" s="271"/>
      <c r="N74" s="271"/>
      <c r="O74" s="271"/>
      <c r="P74" s="271"/>
      <c r="Q74" s="255"/>
    </row>
    <row r="75" spans="1:17" s="256" customFormat="1" ht="12" customHeight="1">
      <c r="A75" s="1871" t="s">
        <v>358</v>
      </c>
      <c r="B75" s="1871"/>
      <c r="C75" s="1871"/>
      <c r="D75" s="1871"/>
      <c r="E75" s="1879">
        <v>34659.073999999993</v>
      </c>
      <c r="F75" s="1933">
        <v>27508</v>
      </c>
      <c r="G75" s="1933">
        <v>28003.4</v>
      </c>
      <c r="H75" s="258">
        <v>27454.120999999999</v>
      </c>
      <c r="I75" s="1933">
        <v>23547</v>
      </c>
      <c r="J75" s="1933">
        <v>23081</v>
      </c>
      <c r="K75" s="271"/>
      <c r="L75" s="271"/>
      <c r="M75" s="271"/>
      <c r="N75" s="271"/>
      <c r="O75" s="271"/>
      <c r="P75" s="271"/>
      <c r="Q75" s="255"/>
    </row>
    <row r="76" spans="1:17" s="256" customFormat="1" ht="12" customHeight="1">
      <c r="A76" s="1871" t="s">
        <v>359</v>
      </c>
      <c r="B76" s="1871"/>
      <c r="C76" s="1871"/>
      <c r="D76" s="1871"/>
      <c r="E76" s="1879">
        <v>2167.2019999999998</v>
      </c>
      <c r="F76" s="1933">
        <v>7698.2629999999999</v>
      </c>
      <c r="G76" s="1933">
        <v>2254.5209999999997</v>
      </c>
      <c r="H76" s="258">
        <v>2051.4859999999999</v>
      </c>
      <c r="I76" s="1933">
        <v>1494.248</v>
      </c>
      <c r="J76" s="1933">
        <v>3027.5540000000001</v>
      </c>
      <c r="K76" s="271"/>
      <c r="L76" s="271"/>
      <c r="M76" s="271"/>
      <c r="N76" s="271"/>
      <c r="O76" s="271"/>
      <c r="P76" s="271"/>
      <c r="Q76" s="255"/>
    </row>
    <row r="77" spans="1:17" s="264" customFormat="1" ht="12" customHeight="1">
      <c r="A77" s="1871" t="s">
        <v>1750</v>
      </c>
      <c r="B77" s="1871"/>
      <c r="C77" s="1871"/>
      <c r="D77" s="1871"/>
      <c r="E77" s="1879">
        <v>34712.239000000001</v>
      </c>
      <c r="F77" s="1933">
        <v>42778.324000000001</v>
      </c>
      <c r="G77" s="1933">
        <v>35436.800000000003</v>
      </c>
      <c r="H77" s="258">
        <v>41667.436999999998</v>
      </c>
      <c r="I77" s="1933">
        <v>39498.364999999998</v>
      </c>
      <c r="J77" s="1933">
        <v>23993.967999999997</v>
      </c>
      <c r="K77" s="271"/>
      <c r="L77" s="271"/>
      <c r="M77" s="271"/>
      <c r="N77" s="271"/>
      <c r="O77" s="271"/>
      <c r="P77" s="271"/>
      <c r="Q77" s="263"/>
    </row>
    <row r="78" spans="1:17" s="264" customFormat="1" ht="12" customHeight="1">
      <c r="A78" s="261" t="s">
        <v>51</v>
      </c>
      <c r="B78" s="1914"/>
      <c r="C78" s="1914"/>
      <c r="D78" s="1914"/>
      <c r="E78" s="1880">
        <v>660008.01399999997</v>
      </c>
      <c r="F78" s="1934">
        <v>553482.23325000005</v>
      </c>
      <c r="G78" s="1934">
        <v>456903.61800000007</v>
      </c>
      <c r="H78" s="262">
        <v>549412.73199999996</v>
      </c>
      <c r="I78" s="1934">
        <v>645504.86499999999</v>
      </c>
      <c r="J78" s="1934">
        <v>515647.42100000003</v>
      </c>
      <c r="K78" s="1876"/>
      <c r="L78" s="1876"/>
      <c r="M78" s="1876"/>
      <c r="N78" s="1876"/>
      <c r="O78" s="1876"/>
      <c r="P78" s="1876"/>
      <c r="Q78" s="263"/>
    </row>
    <row r="79" spans="1:17" s="131" customFormat="1" ht="7.5" customHeight="1">
      <c r="E79" s="99"/>
      <c r="F79" s="99"/>
      <c r="G79" s="99"/>
      <c r="H79" s="99"/>
      <c r="I79" s="99"/>
      <c r="J79" s="99"/>
    </row>
    <row r="80" spans="1:17" s="131" customFormat="1" ht="12" customHeight="1">
      <c r="A80" s="1866" t="s">
        <v>389</v>
      </c>
      <c r="B80" s="1866"/>
      <c r="C80" s="1866"/>
      <c r="D80" s="1866"/>
      <c r="E80" s="1866"/>
      <c r="F80" s="1866"/>
      <c r="G80" s="1866"/>
      <c r="H80" s="1866"/>
      <c r="I80" s="1866"/>
      <c r="J80" s="1866"/>
    </row>
    <row r="81" spans="1:11" s="131" customFormat="1" ht="12" customHeight="1">
      <c r="A81" s="2369" t="s">
        <v>1751</v>
      </c>
      <c r="B81" s="2369"/>
      <c r="C81" s="2369"/>
      <c r="D81" s="2369"/>
      <c r="E81" s="2369"/>
      <c r="F81" s="2369"/>
      <c r="G81" s="2369"/>
      <c r="H81" s="2369"/>
      <c r="I81" s="2369"/>
      <c r="J81" s="2369"/>
    </row>
    <row r="82" spans="1:11" ht="12" customHeight="1">
      <c r="A82" s="1866" t="s">
        <v>1747</v>
      </c>
      <c r="B82" s="1866"/>
      <c r="C82" s="1866"/>
      <c r="D82" s="1866"/>
      <c r="E82" s="1866"/>
      <c r="F82" s="1866"/>
      <c r="G82" s="1866"/>
      <c r="H82" s="1866"/>
      <c r="I82" s="1866"/>
      <c r="J82" s="1866"/>
    </row>
    <row r="83" spans="1:11" s="502" customFormat="1" ht="18.75" customHeight="1">
      <c r="A83" s="677"/>
      <c r="B83" s="98"/>
      <c r="C83" s="98"/>
      <c r="D83" s="98"/>
      <c r="E83" s="98"/>
      <c r="F83" s="98"/>
      <c r="G83" s="98"/>
      <c r="H83" s="98"/>
      <c r="I83" s="98"/>
      <c r="J83" s="98"/>
    </row>
    <row r="84" spans="1:11" s="50" customFormat="1" ht="18.75" customHeight="1">
      <c r="A84" s="501" t="s">
        <v>1213</v>
      </c>
      <c r="B84" s="502"/>
      <c r="C84" s="502"/>
      <c r="D84" s="502"/>
      <c r="E84" s="502"/>
      <c r="F84" s="502"/>
      <c r="G84" s="502"/>
      <c r="H84" s="502"/>
      <c r="I84" s="502"/>
      <c r="J84" s="502"/>
    </row>
    <row r="85" spans="1:11" s="1897" customFormat="1" ht="11.25" customHeight="1">
      <c r="A85" s="50"/>
      <c r="B85" s="50"/>
      <c r="C85" s="50"/>
      <c r="D85" s="50"/>
      <c r="E85" s="50"/>
      <c r="F85" s="50"/>
      <c r="G85" s="50"/>
      <c r="H85" s="50"/>
      <c r="I85" s="50"/>
      <c r="J85" s="50"/>
      <c r="K85" s="50"/>
    </row>
    <row r="86" spans="1:11" s="256" customFormat="1" ht="11.1" customHeight="1">
      <c r="A86" s="1916" t="s">
        <v>50</v>
      </c>
      <c r="B86" s="2141" t="s">
        <v>1465</v>
      </c>
      <c r="C86" s="1917" t="s">
        <v>1212</v>
      </c>
      <c r="D86" s="1917" t="s">
        <v>51</v>
      </c>
      <c r="E86" s="1877"/>
      <c r="F86" s="1877"/>
      <c r="G86" s="1877"/>
      <c r="H86" s="1877"/>
      <c r="I86" s="255"/>
    </row>
    <row r="87" spans="1:11" s="256" customFormat="1" ht="12" customHeight="1">
      <c r="A87" s="2424" t="s">
        <v>1550</v>
      </c>
      <c r="B87" s="1879">
        <v>164</v>
      </c>
      <c r="C87" s="1879">
        <v>219</v>
      </c>
      <c r="D87" s="1879">
        <v>122</v>
      </c>
      <c r="E87" s="271"/>
      <c r="F87" s="271"/>
      <c r="G87" s="271"/>
      <c r="H87" s="271"/>
      <c r="I87" s="255"/>
    </row>
    <row r="88" spans="1:11" s="256" customFormat="1" ht="12" customHeight="1">
      <c r="A88" s="2170" t="s">
        <v>1526</v>
      </c>
      <c r="B88" s="2372">
        <v>130</v>
      </c>
      <c r="C88" s="2372">
        <v>190</v>
      </c>
      <c r="D88" s="2372">
        <v>135</v>
      </c>
      <c r="E88" s="271"/>
      <c r="F88" s="271"/>
      <c r="G88" s="271"/>
      <c r="H88" s="271"/>
      <c r="I88" s="255"/>
    </row>
    <row r="89" spans="1:11" s="131" customFormat="1" ht="7.5" customHeight="1">
      <c r="E89" s="99"/>
      <c r="F89" s="99"/>
      <c r="G89" s="99"/>
      <c r="H89" s="99"/>
      <c r="I89" s="99"/>
      <c r="J89" s="99"/>
    </row>
    <row r="90" spans="1:11" s="131" customFormat="1" ht="12" customHeight="1">
      <c r="A90" s="2140" t="s">
        <v>1467</v>
      </c>
      <c r="B90" s="2140"/>
      <c r="C90" s="2140"/>
      <c r="D90" s="2140"/>
      <c r="E90" s="2140"/>
      <c r="F90" s="2140"/>
      <c r="G90" s="2140"/>
      <c r="H90" s="2140"/>
      <c r="I90" s="2140"/>
      <c r="J90" s="2140"/>
    </row>
    <row r="91" spans="1:11" ht="12" customHeight="1">
      <c r="A91" s="2140"/>
      <c r="B91" s="2140"/>
      <c r="C91" s="2140"/>
      <c r="D91" s="2140"/>
      <c r="E91" s="2140"/>
      <c r="F91" s="2140"/>
      <c r="G91" s="2140"/>
      <c r="H91" s="2140"/>
      <c r="I91" s="2140"/>
      <c r="J91" s="2140"/>
    </row>
  </sheetData>
  <mergeCells count="4">
    <mergeCell ref="A57:E57"/>
    <mergeCell ref="A58:E58"/>
    <mergeCell ref="A71:D71"/>
    <mergeCell ref="A72:D72"/>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rowBreaks count="1" manualBreakCount="1">
    <brk id="50" max="9"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O213"/>
  <sheetViews>
    <sheetView showGridLines="0" zoomScale="140" zoomScaleNormal="140" zoomScaleSheetLayoutView="130" workbookViewId="0"/>
  </sheetViews>
  <sheetFormatPr baseColWidth="10" defaultColWidth="10.85546875" defaultRowHeight="22.5" customHeight="1"/>
  <cols>
    <col min="1" max="1" width="35.28515625" style="62" customWidth="1"/>
    <col min="2" max="10" width="6.42578125" style="62" customWidth="1"/>
    <col min="11" max="22" width="8.140625" style="62" customWidth="1"/>
    <col min="23" max="27" width="10.42578125" style="62" customWidth="1"/>
    <col min="28" max="16384" width="10.85546875" style="62"/>
  </cols>
  <sheetData>
    <row r="1" spans="1:12" s="98" customFormat="1" ht="22.5" customHeight="1">
      <c r="A1" s="649"/>
      <c r="B1" s="650"/>
      <c r="C1" s="650"/>
      <c r="D1" s="650"/>
      <c r="E1" s="650"/>
      <c r="F1" s="650"/>
      <c r="G1" s="650"/>
      <c r="H1" s="650"/>
      <c r="I1" s="650"/>
      <c r="J1" s="650"/>
    </row>
    <row r="2" spans="1:12" s="502" customFormat="1" ht="18.75" customHeight="1">
      <c r="A2" s="501" t="s">
        <v>665</v>
      </c>
    </row>
    <row r="3" spans="1:12" s="50" customFormat="1" ht="54" customHeight="1">
      <c r="A3" s="2542" t="s">
        <v>1927</v>
      </c>
      <c r="B3" s="2542"/>
      <c r="C3" s="2542"/>
      <c r="D3" s="2542"/>
      <c r="E3" s="2542"/>
      <c r="F3" s="2542"/>
      <c r="G3" s="2542"/>
      <c r="H3" s="2542"/>
      <c r="I3" s="2542"/>
      <c r="J3" s="2542"/>
    </row>
    <row r="4" spans="1:12" s="83" customFormat="1" ht="13.5" customHeight="1">
      <c r="A4" s="174"/>
      <c r="B4" s="710" t="s">
        <v>5</v>
      </c>
      <c r="C4" s="166" t="s">
        <v>3</v>
      </c>
      <c r="D4" s="166" t="s">
        <v>6</v>
      </c>
      <c r="E4" s="166" t="s">
        <v>2</v>
      </c>
      <c r="F4" s="166" t="s">
        <v>5</v>
      </c>
      <c r="G4" s="166" t="s">
        <v>3</v>
      </c>
      <c r="H4" s="166" t="s">
        <v>6</v>
      </c>
      <c r="I4" s="166" t="s">
        <v>2</v>
      </c>
      <c r="J4" s="166" t="s">
        <v>5</v>
      </c>
    </row>
    <row r="5" spans="1:12" s="85" customFormat="1" ht="13.5" customHeight="1">
      <c r="A5" s="68" t="s">
        <v>1</v>
      </c>
      <c r="B5" s="2270" t="s">
        <v>1547</v>
      </c>
      <c r="C5" s="167" t="s">
        <v>1157</v>
      </c>
      <c r="D5" s="167" t="s">
        <v>1157</v>
      </c>
      <c r="E5" s="167" t="s">
        <v>1157</v>
      </c>
      <c r="F5" s="167" t="s">
        <v>1157</v>
      </c>
      <c r="G5" s="167" t="s">
        <v>217</v>
      </c>
      <c r="H5" s="167" t="s">
        <v>217</v>
      </c>
      <c r="I5" s="167" t="s">
        <v>217</v>
      </c>
      <c r="J5" s="167" t="s">
        <v>217</v>
      </c>
      <c r="K5" s="84"/>
    </row>
    <row r="6" spans="1:12" s="85" customFormat="1" ht="12" customHeight="1">
      <c r="A6" s="2304" t="s">
        <v>1928</v>
      </c>
      <c r="B6" s="1345">
        <v>167910.02998672001</v>
      </c>
      <c r="C6" s="1790">
        <v>158723</v>
      </c>
      <c r="D6" s="218">
        <v>137212</v>
      </c>
      <c r="E6" s="218">
        <v>137705.89918794698</v>
      </c>
      <c r="F6" s="218">
        <v>141421.763034598</v>
      </c>
      <c r="G6" s="218">
        <v>142226.991823116</v>
      </c>
      <c r="H6" s="218">
        <v>124615.47231217801</v>
      </c>
      <c r="I6" s="218">
        <v>124815.551742469</v>
      </c>
      <c r="J6" s="218">
        <v>127625.930650725</v>
      </c>
      <c r="K6" s="84"/>
    </row>
    <row r="7" spans="1:12" s="88" customFormat="1" ht="12" customHeight="1">
      <c r="A7" s="2305" t="s">
        <v>1667</v>
      </c>
      <c r="B7" s="1346">
        <v>3263.763775938</v>
      </c>
      <c r="C7" s="1791"/>
      <c r="D7" s="219">
        <v>7883.9981638465006</v>
      </c>
      <c r="E7" s="219">
        <v>5086.608734079</v>
      </c>
      <c r="F7" s="219">
        <v>2759.5281472715001</v>
      </c>
      <c r="G7" s="219"/>
      <c r="H7" s="219">
        <v>5930.9873749839999</v>
      </c>
      <c r="I7" s="219">
        <v>3489.6279305960002</v>
      </c>
      <c r="J7" s="219">
        <v>1590.7506272275</v>
      </c>
      <c r="K7" s="87"/>
    </row>
    <row r="8" spans="1:12" s="85" customFormat="1" ht="12" customHeight="1">
      <c r="A8" s="2305" t="s">
        <v>1650</v>
      </c>
      <c r="B8" s="1346">
        <v>-273.12295018002391</v>
      </c>
      <c r="C8" s="1791">
        <v>149</v>
      </c>
      <c r="D8" s="219">
        <v>9</v>
      </c>
      <c r="E8" s="219"/>
      <c r="F8" s="219"/>
      <c r="G8" s="219"/>
      <c r="H8" s="219"/>
      <c r="I8" s="219"/>
      <c r="J8" s="219"/>
      <c r="K8" s="84"/>
    </row>
    <row r="9" spans="1:12" s="85" customFormat="1" ht="12" customHeight="1">
      <c r="A9" s="2305" t="s">
        <v>1929</v>
      </c>
      <c r="B9" s="1346">
        <v>-1252.7809999999999</v>
      </c>
      <c r="C9" s="1791">
        <v>-1252.7809999999999</v>
      </c>
      <c r="D9" s="219">
        <v>-1012.895</v>
      </c>
      <c r="E9" s="219">
        <v>-1012.895</v>
      </c>
      <c r="F9" s="219">
        <v>-1012.895</v>
      </c>
      <c r="G9" s="219">
        <v>-1012.895</v>
      </c>
      <c r="H9" s="219">
        <v>-900</v>
      </c>
      <c r="I9" s="219">
        <v>-900</v>
      </c>
      <c r="J9" s="219">
        <v>-900</v>
      </c>
      <c r="K9" s="84"/>
    </row>
    <row r="10" spans="1:12" s="85" customFormat="1" ht="12" customHeight="1">
      <c r="A10" s="2306" t="s">
        <v>1960</v>
      </c>
      <c r="B10" s="1358">
        <v>-8063.6949999999997</v>
      </c>
      <c r="C10" s="1792"/>
      <c r="D10" s="220"/>
      <c r="E10" s="220"/>
      <c r="F10" s="220"/>
      <c r="G10" s="220"/>
      <c r="H10" s="220"/>
      <c r="I10" s="220"/>
      <c r="J10" s="220"/>
      <c r="K10" s="84"/>
    </row>
    <row r="11" spans="1:12" s="85" customFormat="1" ht="12" customHeight="1">
      <c r="A11" s="170" t="s">
        <v>1392</v>
      </c>
      <c r="B11" s="1348">
        <v>161584.19481247797</v>
      </c>
      <c r="C11" s="1793">
        <v>157619.38813394902</v>
      </c>
      <c r="D11" s="221">
        <v>144091.82843076051</v>
      </c>
      <c r="E11" s="221">
        <v>141779.61292202599</v>
      </c>
      <c r="F11" s="221">
        <v>143168.39618186952</v>
      </c>
      <c r="G11" s="221">
        <v>141214.09682311601</v>
      </c>
      <c r="H11" s="221">
        <v>129646.45968716202</v>
      </c>
      <c r="I11" s="221">
        <v>127405.17967306501</v>
      </c>
      <c r="J11" s="221">
        <v>128316.68127795251</v>
      </c>
      <c r="K11" s="86"/>
    </row>
    <row r="12" spans="1:12" s="85" customFormat="1" ht="12" customHeight="1">
      <c r="A12" s="168" t="s">
        <v>35</v>
      </c>
      <c r="B12" s="1359">
        <v>-15897.65</v>
      </c>
      <c r="C12" s="1794">
        <v>-15511.288185860505</v>
      </c>
      <c r="D12" s="222">
        <v>-8050.1453423619459</v>
      </c>
      <c r="E12" s="222">
        <v>-8834.3700381739454</v>
      </c>
      <c r="F12" s="222">
        <v>-13310.504000000001</v>
      </c>
      <c r="G12" s="222">
        <v>-13142.12328551021</v>
      </c>
      <c r="H12" s="222">
        <v>-9657.7501313466728</v>
      </c>
      <c r="I12" s="222">
        <v>-9135.3204495487698</v>
      </c>
      <c r="J12" s="222">
        <v>-12703.142503501856</v>
      </c>
      <c r="K12" s="84"/>
    </row>
    <row r="13" spans="1:12" s="1531" customFormat="1" ht="12" customHeight="1">
      <c r="A13" s="548" t="s">
        <v>325</v>
      </c>
      <c r="B13" s="1528">
        <v>145686.54481247798</v>
      </c>
      <c r="C13" s="1795">
        <v>142108.09994808852</v>
      </c>
      <c r="D13" s="1529">
        <v>136041.68308839857</v>
      </c>
      <c r="E13" s="1529">
        <v>132945.24288385204</v>
      </c>
      <c r="F13" s="1529">
        <v>129857.89218186952</v>
      </c>
      <c r="G13" s="1529">
        <v>128071.97353760579</v>
      </c>
      <c r="H13" s="1529">
        <v>119988.70955581534</v>
      </c>
      <c r="I13" s="1529">
        <v>118269.85922351624</v>
      </c>
      <c r="J13" s="1529">
        <v>115613.53877445064</v>
      </c>
      <c r="K13" s="1530"/>
      <c r="L13" s="85"/>
    </row>
    <row r="14" spans="1:12" s="85" customFormat="1" ht="12" customHeight="1">
      <c r="A14" s="169" t="s">
        <v>1961</v>
      </c>
      <c r="B14" s="1358">
        <v>10266.981110000001</v>
      </c>
      <c r="C14" s="1792">
        <v>4028.3967499999999</v>
      </c>
      <c r="D14" s="220">
        <v>3647.0279999999998</v>
      </c>
      <c r="E14" s="220">
        <v>3668.8676499999997</v>
      </c>
      <c r="F14" s="220">
        <v>3488</v>
      </c>
      <c r="G14" s="220">
        <v>3514.8176000000003</v>
      </c>
      <c r="H14" s="220">
        <v>3395.4382000000001</v>
      </c>
      <c r="I14" s="220">
        <v>3235.5690499999996</v>
      </c>
      <c r="J14" s="220">
        <v>3088.5718500000003</v>
      </c>
      <c r="K14" s="84"/>
    </row>
    <row r="15" spans="1:12" s="85" customFormat="1" ht="12" customHeight="1">
      <c r="A15" s="170" t="s">
        <v>150</v>
      </c>
      <c r="B15" s="1348">
        <v>155953.52592247797</v>
      </c>
      <c r="C15" s="1793">
        <v>146136.49669808854</v>
      </c>
      <c r="D15" s="221">
        <v>139688.71108839856</v>
      </c>
      <c r="E15" s="221">
        <v>136614.11053385204</v>
      </c>
      <c r="F15" s="221">
        <v>133345.89218186954</v>
      </c>
      <c r="G15" s="221">
        <v>131586.79113760579</v>
      </c>
      <c r="H15" s="221">
        <v>123384.14775581534</v>
      </c>
      <c r="I15" s="221">
        <v>121505.42827351624</v>
      </c>
      <c r="J15" s="221">
        <v>118702.11062445064</v>
      </c>
      <c r="K15" s="84"/>
    </row>
    <row r="16" spans="1:12" s="88" customFormat="1" ht="12" customHeight="1">
      <c r="A16" s="170" t="s">
        <v>151</v>
      </c>
      <c r="B16" s="1348">
        <v>22083.63262</v>
      </c>
      <c r="C16" s="1793">
        <v>24114.573049999999</v>
      </c>
      <c r="D16" s="221">
        <v>21878.365099999999</v>
      </c>
      <c r="E16" s="221">
        <v>21148.43148029708</v>
      </c>
      <c r="F16" s="221">
        <v>20634.175060000001</v>
      </c>
      <c r="G16" s="221">
        <v>21165.419709999998</v>
      </c>
      <c r="H16" s="221">
        <v>20050.239248603095</v>
      </c>
      <c r="I16" s="221">
        <v>14342.338571556022</v>
      </c>
      <c r="J16" s="221">
        <v>14128.989750000001</v>
      </c>
      <c r="K16" s="87"/>
      <c r="L16" s="85"/>
    </row>
    <row r="17" spans="1:13" s="90" customFormat="1" ht="12" customHeight="1">
      <c r="A17" s="173" t="s">
        <v>1930</v>
      </c>
      <c r="B17" s="1360">
        <v>178037.15854247796</v>
      </c>
      <c r="C17" s="1796">
        <v>170251.06974808854</v>
      </c>
      <c r="D17" s="223">
        <v>161567.07618839855</v>
      </c>
      <c r="E17" s="223">
        <v>157762.54201414913</v>
      </c>
      <c r="F17" s="223">
        <v>153980.06724186955</v>
      </c>
      <c r="G17" s="223">
        <v>152752.21084760578</v>
      </c>
      <c r="H17" s="223">
        <v>143434.38700441844</v>
      </c>
      <c r="I17" s="223">
        <v>135847.76684507227</v>
      </c>
      <c r="J17" s="223">
        <v>132831.10037445065</v>
      </c>
      <c r="K17" s="89"/>
      <c r="L17" s="85"/>
    </row>
    <row r="18" spans="1:13" s="88" customFormat="1" ht="12" customHeight="1">
      <c r="A18" s="484" t="s">
        <v>477</v>
      </c>
      <c r="B18" s="1348">
        <v>1333040.161150221</v>
      </c>
      <c r="C18" s="1793">
        <v>1294134.7500614729</v>
      </c>
      <c r="D18" s="221">
        <v>1238488.622288119</v>
      </c>
      <c r="E18" s="221">
        <v>1259572.1403436533</v>
      </c>
      <c r="F18" s="221">
        <v>1246067.426844964</v>
      </c>
      <c r="G18" s="221">
        <v>1252293.689</v>
      </c>
      <c r="H18" s="221">
        <v>1252574.919</v>
      </c>
      <c r="I18" s="221">
        <v>1258267.408418119</v>
      </c>
      <c r="J18" s="221">
        <v>1250960.916</v>
      </c>
      <c r="K18" s="87"/>
      <c r="L18" s="85"/>
    </row>
    <row r="19" spans="1:13" s="88" customFormat="1" ht="12" customHeight="1">
      <c r="A19" s="172" t="s">
        <v>227</v>
      </c>
      <c r="B19" s="1346">
        <v>1066432.1289201768</v>
      </c>
      <c r="C19" s="1791">
        <v>1035307.8000491783</v>
      </c>
      <c r="D19" s="219">
        <v>990790.89783049526</v>
      </c>
      <c r="E19" s="219">
        <v>1007657.7122749226</v>
      </c>
      <c r="F19" s="219">
        <v>996853.94147597125</v>
      </c>
      <c r="G19" s="219">
        <v>1001834.9512</v>
      </c>
      <c r="H19" s="219">
        <v>1002059.9352000001</v>
      </c>
      <c r="I19" s="219">
        <v>1006613.9267344952</v>
      </c>
      <c r="J19" s="219">
        <v>1000768.7328</v>
      </c>
      <c r="K19" s="87"/>
    </row>
    <row r="20" spans="1:13" s="88" customFormat="1" ht="12" customHeight="1">
      <c r="A20" s="172" t="s">
        <v>1403</v>
      </c>
      <c r="B20" s="1346">
        <v>85169.142269150005</v>
      </c>
      <c r="C20" s="1791">
        <v>85351.198593557987</v>
      </c>
      <c r="D20" s="219">
        <v>88909.908504585997</v>
      </c>
      <c r="E20" s="219">
        <v>87600.752901419983</v>
      </c>
      <c r="F20" s="219">
        <v>90659.320318876009</v>
      </c>
      <c r="G20" s="219">
        <v>87278.833180649992</v>
      </c>
      <c r="H20" s="219">
        <v>89630.114673853997</v>
      </c>
      <c r="I20" s="219">
        <v>91879.445999999982</v>
      </c>
      <c r="J20" s="219">
        <v>93556.859435550999</v>
      </c>
      <c r="K20" s="87"/>
    </row>
    <row r="21" spans="1:13" s="88" customFormat="1" ht="12" customHeight="1">
      <c r="A21" s="170" t="s">
        <v>535</v>
      </c>
      <c r="B21" s="1348">
        <v>1151601.2711893269</v>
      </c>
      <c r="C21" s="1793">
        <v>1120658.9986427363</v>
      </c>
      <c r="D21" s="221">
        <v>1079700.8063350813</v>
      </c>
      <c r="E21" s="221">
        <v>1095258.4651763425</v>
      </c>
      <c r="F21" s="221">
        <v>1087513.2617948472</v>
      </c>
      <c r="G21" s="221">
        <v>1089113.7843806499</v>
      </c>
      <c r="H21" s="221">
        <v>1091690.049873854</v>
      </c>
      <c r="I21" s="221">
        <v>1098493.3727344952</v>
      </c>
      <c r="J21" s="221">
        <v>1094325.3218355509</v>
      </c>
      <c r="K21" s="87"/>
    </row>
    <row r="22" spans="1:13" s="88" customFormat="1" ht="12" customHeight="1">
      <c r="A22" s="170" t="s">
        <v>229</v>
      </c>
      <c r="B22" s="1348">
        <v>92128.10169514615</v>
      </c>
      <c r="C22" s="1793">
        <v>89652.719891418907</v>
      </c>
      <c r="D22" s="221">
        <v>86376.064506806506</v>
      </c>
      <c r="E22" s="221">
        <v>87620.677214107403</v>
      </c>
      <c r="F22" s="221">
        <v>87001.060943587785</v>
      </c>
      <c r="G22" s="221">
        <v>87129.102750451988</v>
      </c>
      <c r="H22" s="221">
        <v>87335.203989908317</v>
      </c>
      <c r="I22" s="221">
        <v>87879.469818759622</v>
      </c>
      <c r="J22" s="221">
        <v>87546.025746844083</v>
      </c>
      <c r="K22" s="87"/>
    </row>
    <row r="23" spans="1:13" s="90" customFormat="1" ht="12" customHeight="1">
      <c r="A23" s="1532" t="s">
        <v>1404</v>
      </c>
      <c r="B23" s="1533">
        <v>12.650780124697935</v>
      </c>
      <c r="C23" s="1797">
        <v>12.680761955260245</v>
      </c>
      <c r="D23" s="1534">
        <v>12.599942714702253</v>
      </c>
      <c r="E23" s="1534">
        <v>12.138252943102991</v>
      </c>
      <c r="F23" s="1534">
        <v>11.940809987691575</v>
      </c>
      <c r="G23" s="1534">
        <v>11.759283132242874</v>
      </c>
      <c r="H23" s="1534">
        <v>10.991096746707564</v>
      </c>
      <c r="I23" s="1534">
        <v>10.76655191183406</v>
      </c>
      <c r="J23" s="1534">
        <v>10.564823500613869</v>
      </c>
      <c r="K23" s="89"/>
      <c r="L23" s="2307"/>
    </row>
    <row r="24" spans="1:13" s="88" customFormat="1" ht="12" customHeight="1">
      <c r="A24" s="172" t="s">
        <v>228</v>
      </c>
      <c r="B24" s="1361">
        <v>13.542319702402351</v>
      </c>
      <c r="C24" s="1798">
        <v>13.040228729263658</v>
      </c>
      <c r="D24" s="281">
        <v>12.937724068444073</v>
      </c>
      <c r="E24" s="281">
        <v>12.473230281023797</v>
      </c>
      <c r="F24" s="281">
        <v>12.261541708631084</v>
      </c>
      <c r="G24" s="281">
        <v>12.082005849594099</v>
      </c>
      <c r="H24" s="281">
        <v>11.302122591487624</v>
      </c>
      <c r="I24" s="281">
        <v>11.061097981051178</v>
      </c>
      <c r="J24" s="281">
        <v>10.847058754461365</v>
      </c>
      <c r="K24" s="87"/>
      <c r="L24" s="2307"/>
      <c r="M24" s="2308"/>
    </row>
    <row r="25" spans="1:13" s="88" customFormat="1" ht="12" customHeight="1">
      <c r="A25" s="172" t="s">
        <v>536</v>
      </c>
      <c r="B25" s="1362">
        <v>15.459965433827508</v>
      </c>
      <c r="C25" s="1799">
        <v>15.192049495366986</v>
      </c>
      <c r="D25" s="282">
        <v>14.964059972949281</v>
      </c>
      <c r="E25" s="282">
        <v>14.404138112618789</v>
      </c>
      <c r="F25" s="282">
        <v>14.158913978459323</v>
      </c>
      <c r="G25" s="282">
        <v>14.025367508728385</v>
      </c>
      <c r="H25" s="282">
        <v>13.138746388775132</v>
      </c>
      <c r="I25" s="282">
        <v>12.366735222708217</v>
      </c>
      <c r="J25" s="282">
        <v>12.138172965937432</v>
      </c>
      <c r="K25" s="87"/>
      <c r="L25" s="2307"/>
      <c r="M25" s="2308"/>
    </row>
    <row r="26" spans="1:13" s="88" customFormat="1" ht="12" customHeight="1">
      <c r="A26" s="170" t="s">
        <v>1448</v>
      </c>
      <c r="B26" s="1348">
        <v>1095744.7371027677</v>
      </c>
      <c r="C26" s="1793">
        <v>1026489</v>
      </c>
      <c r="D26" s="221">
        <v>973729.41353779298</v>
      </c>
      <c r="E26" s="221">
        <v>974198.4639337674</v>
      </c>
      <c r="F26" s="221">
        <v>978963.68281887611</v>
      </c>
      <c r="G26" s="221">
        <v>997998.54568065004</v>
      </c>
      <c r="H26" s="221">
        <v>1018465.877173854</v>
      </c>
      <c r="I26" s="221">
        <v>1044187.8585</v>
      </c>
      <c r="J26" s="221">
        <v>1032168.7469355509</v>
      </c>
      <c r="K26" s="87"/>
    </row>
    <row r="27" spans="1:13" s="88" customFormat="1" ht="12" customHeight="1">
      <c r="A27" s="170" t="s">
        <v>1449</v>
      </c>
      <c r="B27" s="1348">
        <v>87659.578968221424</v>
      </c>
      <c r="C27" s="1793">
        <v>82119.12</v>
      </c>
      <c r="D27" s="221">
        <v>77898.353083023438</v>
      </c>
      <c r="E27" s="221">
        <v>77935.87711470139</v>
      </c>
      <c r="F27" s="221">
        <v>78317.094625510086</v>
      </c>
      <c r="G27" s="221">
        <v>79839.883654452002</v>
      </c>
      <c r="H27" s="221">
        <v>81477.270173908328</v>
      </c>
      <c r="I27" s="221">
        <v>83535.028680000003</v>
      </c>
      <c r="J27" s="221">
        <v>82573.499754844073</v>
      </c>
      <c r="K27" s="87"/>
    </row>
    <row r="28" spans="1:13" s="85" customFormat="1" ht="12" customHeight="1">
      <c r="A28" s="168" t="s">
        <v>1406</v>
      </c>
      <c r="B28" s="1363">
        <v>13.295664572178032</v>
      </c>
      <c r="C28" s="1800">
        <v>13.844093794291856</v>
      </c>
      <c r="D28" s="283">
        <v>13.971199924435521</v>
      </c>
      <c r="E28" s="283">
        <v>13.646628259607949</v>
      </c>
      <c r="F28" s="283">
        <v>13.264832440765353</v>
      </c>
      <c r="G28" s="283">
        <v>12.832881780429728</v>
      </c>
      <c r="H28" s="283">
        <v>11.78131857385076</v>
      </c>
      <c r="I28" s="283">
        <v>11.326492475541098</v>
      </c>
      <c r="J28" s="283">
        <v>11.201030753711592</v>
      </c>
      <c r="K28" s="84"/>
      <c r="L28" s="2307"/>
    </row>
    <row r="29" spans="1:13" s="85" customFormat="1" ht="12" customHeight="1">
      <c r="A29" s="172" t="s">
        <v>1446</v>
      </c>
      <c r="B29" s="1364">
        <v>14.232651149649229</v>
      </c>
      <c r="C29" s="1801">
        <v>14.23653801434682</v>
      </c>
      <c r="D29" s="284">
        <v>14.345742168851192</v>
      </c>
      <c r="E29" s="284">
        <v>14.023231979058014</v>
      </c>
      <c r="F29" s="284">
        <v>13.621127578288384</v>
      </c>
      <c r="G29" s="284">
        <v>13.185068425912547</v>
      </c>
      <c r="H29" s="284">
        <v>12.114706100728148</v>
      </c>
      <c r="I29" s="284">
        <v>11.636357125245796</v>
      </c>
      <c r="J29" s="284">
        <v>11.50026204308843</v>
      </c>
      <c r="K29" s="84"/>
      <c r="L29" s="2307"/>
      <c r="M29" s="2308"/>
    </row>
    <row r="30" spans="1:13" s="85" customFormat="1" ht="12" customHeight="1">
      <c r="A30" s="169" t="s">
        <v>1447</v>
      </c>
      <c r="B30" s="1365">
        <v>16.248050528010907</v>
      </c>
      <c r="C30" s="1802">
        <v>16.585766603255227</v>
      </c>
      <c r="D30" s="285">
        <v>16.592605085368277</v>
      </c>
      <c r="E30" s="285">
        <v>16.194086508524293</v>
      </c>
      <c r="F30" s="285">
        <v>15.728884528023734</v>
      </c>
      <c r="G30" s="285">
        <v>15.305855054470694</v>
      </c>
      <c r="H30" s="285">
        <v>14.083376794364014</v>
      </c>
      <c r="I30" s="285">
        <v>13.009897188444686</v>
      </c>
      <c r="J30" s="285">
        <v>12.869126368030273</v>
      </c>
      <c r="K30" s="84"/>
      <c r="L30" s="2307"/>
      <c r="M30" s="2308"/>
    </row>
    <row r="31" spans="1:13" s="88" customFormat="1" ht="12" customHeight="1">
      <c r="A31" s="213" t="s">
        <v>230</v>
      </c>
      <c r="B31" s="1348">
        <v>1026088</v>
      </c>
      <c r="C31" s="1793">
        <v>969260</v>
      </c>
      <c r="D31" s="221">
        <v>923211.70624053106</v>
      </c>
      <c r="E31" s="221">
        <v>925615</v>
      </c>
      <c r="F31" s="221">
        <v>921566</v>
      </c>
      <c r="G31" s="221">
        <v>939056.906840657</v>
      </c>
      <c r="H31" s="221">
        <v>956117.531587156</v>
      </c>
      <c r="I31" s="221">
        <v>981451.62322087598</v>
      </c>
      <c r="J31" s="221">
        <v>967123.25371122605</v>
      </c>
      <c r="K31" s="87"/>
    </row>
    <row r="32" spans="1:13" s="88" customFormat="1" ht="12" customHeight="1">
      <c r="A32" s="213" t="s">
        <v>231</v>
      </c>
      <c r="B32" s="1348">
        <v>82087.040000000008</v>
      </c>
      <c r="C32" s="1793">
        <v>77540.800000000003</v>
      </c>
      <c r="D32" s="221">
        <v>73856.936499242482</v>
      </c>
      <c r="E32" s="221">
        <v>74049.2</v>
      </c>
      <c r="F32" s="221">
        <v>73725.279999999999</v>
      </c>
      <c r="G32" s="221">
        <v>75124.552547252562</v>
      </c>
      <c r="H32" s="221">
        <v>76489.402526972481</v>
      </c>
      <c r="I32" s="221">
        <v>78516.129857670079</v>
      </c>
      <c r="J32" s="221">
        <v>77369.860296898085</v>
      </c>
      <c r="K32" s="87"/>
    </row>
    <row r="33" spans="1:13" s="85" customFormat="1" ht="12" customHeight="1">
      <c r="A33" s="168" t="s">
        <v>1405</v>
      </c>
      <c r="B33" s="1363">
        <v>14.198250521639272</v>
      </c>
      <c r="C33" s="1800">
        <v>14.661504647678489</v>
      </c>
      <c r="D33" s="283">
        <v>14.735697367008324</v>
      </c>
      <c r="E33" s="283">
        <v>14.362909296397753</v>
      </c>
      <c r="F33" s="283">
        <v>14.091002943019765</v>
      </c>
      <c r="G33" s="283">
        <v>13.63836127551507</v>
      </c>
      <c r="H33" s="283">
        <v>12.549577388946521</v>
      </c>
      <c r="I33" s="283">
        <v>12.05050319600924</v>
      </c>
      <c r="J33" s="283">
        <v>11.954374825628147</v>
      </c>
      <c r="K33" s="84"/>
      <c r="L33" s="2307"/>
    </row>
    <row r="34" spans="1:13" s="85" customFormat="1" ht="12" customHeight="1">
      <c r="A34" s="172" t="s">
        <v>232</v>
      </c>
      <c r="B34" s="1364">
        <v>15.198845120737985</v>
      </c>
      <c r="C34" s="1801">
        <v>15.077120349347805</v>
      </c>
      <c r="D34" s="284">
        <v>15.130734385640951</v>
      </c>
      <c r="E34" s="284">
        <v>14.759280103914914</v>
      </c>
      <c r="F34" s="284">
        <v>14.469489128491016</v>
      </c>
      <c r="G34" s="284">
        <v>14.012653565406763</v>
      </c>
      <c r="H34" s="284">
        <v>12.904705089027868</v>
      </c>
      <c r="I34" s="284">
        <v>12.380174977424375</v>
      </c>
      <c r="J34" s="284">
        <v>12.273731416233113</v>
      </c>
      <c r="K34" s="84"/>
      <c r="L34" s="2307"/>
      <c r="M34" s="2308"/>
    </row>
    <row r="35" spans="1:13" s="85" customFormat="1" ht="12" customHeight="1">
      <c r="A35" s="169" t="s">
        <v>233</v>
      </c>
      <c r="B35" s="1365">
        <v>17.351061365348581</v>
      </c>
      <c r="C35" s="1802">
        <v>17.56505682150182</v>
      </c>
      <c r="D35" s="285">
        <v>17.500544576750016</v>
      </c>
      <c r="E35" s="285">
        <v>17.044077938899989</v>
      </c>
      <c r="F35" s="285">
        <v>16.708523018630196</v>
      </c>
      <c r="G35" s="285">
        <v>16.266555278478496</v>
      </c>
      <c r="H35" s="285">
        <v>15.001752636657256</v>
      </c>
      <c r="I35" s="285">
        <v>13.841514307068367</v>
      </c>
      <c r="J35" s="285">
        <v>13.734661002589519</v>
      </c>
      <c r="K35" s="84"/>
      <c r="L35" s="2307"/>
      <c r="M35" s="2308"/>
    </row>
    <row r="36" spans="1:13" s="85" customFormat="1" ht="12" customHeight="1">
      <c r="A36" s="173" t="s">
        <v>1463</v>
      </c>
      <c r="B36" s="1366">
        <v>14.6</v>
      </c>
      <c r="C36" s="1803">
        <v>15.08</v>
      </c>
      <c r="D36" s="517">
        <v>15</v>
      </c>
      <c r="E36" s="517">
        <v>14.4</v>
      </c>
      <c r="F36" s="517">
        <v>14.22</v>
      </c>
      <c r="G36" s="517">
        <v>13.63</v>
      </c>
      <c r="H36" s="517">
        <v>12.477014383861301</v>
      </c>
      <c r="I36" s="517">
        <v>12.100434767776999</v>
      </c>
      <c r="J36" s="517">
        <v>12.0564057287541</v>
      </c>
      <c r="K36" s="84"/>
    </row>
    <row r="37" spans="1:13" s="85" customFormat="1" ht="12" customHeight="1">
      <c r="A37" s="170" t="s">
        <v>1055</v>
      </c>
      <c r="B37" s="1662">
        <v>5.73</v>
      </c>
      <c r="C37" s="1804">
        <v>5.97</v>
      </c>
      <c r="D37" s="1663">
        <v>5.7317003610452399</v>
      </c>
      <c r="E37" s="1663">
        <v>5.33</v>
      </c>
      <c r="F37" s="1663">
        <v>5.07</v>
      </c>
      <c r="G37" s="1663">
        <v>5.28</v>
      </c>
      <c r="H37" s="1663">
        <v>4.2781082779110733</v>
      </c>
      <c r="I37" s="1663">
        <v>4.2112901227107784</v>
      </c>
      <c r="J37" s="517">
        <v>4.3083423438959647</v>
      </c>
      <c r="K37" s="84"/>
    </row>
    <row r="38" spans="1:13" ht="3.75" customHeight="1">
      <c r="B38" s="286"/>
      <c r="C38" s="286"/>
      <c r="D38" s="286"/>
      <c r="E38" s="286"/>
      <c r="F38" s="286"/>
    </row>
    <row r="39" spans="1:13" ht="15.75" customHeight="1">
      <c r="A39" s="2547" t="s">
        <v>1967</v>
      </c>
      <c r="B39" s="2547"/>
      <c r="C39" s="2547"/>
      <c r="D39" s="2547"/>
      <c r="E39" s="2547"/>
      <c r="F39" s="2547"/>
      <c r="G39" s="2547"/>
      <c r="H39" s="2547"/>
      <c r="I39" s="2547"/>
      <c r="J39" s="2547"/>
    </row>
    <row r="40" spans="1:13" s="298" customFormat="1" ht="6" customHeight="1">
      <c r="A40" s="2432"/>
      <c r="B40" s="2432"/>
      <c r="C40" s="2432"/>
      <c r="D40" s="2432"/>
      <c r="E40" s="2432"/>
      <c r="F40" s="2432"/>
      <c r="G40" s="2432"/>
      <c r="H40" s="2432"/>
      <c r="I40" s="2432"/>
      <c r="J40" s="2432"/>
    </row>
    <row r="41" spans="1:13" ht="22.5" customHeight="1">
      <c r="A41" s="2541" t="s">
        <v>1434</v>
      </c>
      <c r="B41" s="2541"/>
      <c r="C41" s="2541"/>
      <c r="D41" s="2541"/>
      <c r="E41" s="2541"/>
      <c r="F41" s="2541"/>
      <c r="G41" s="2541"/>
      <c r="H41" s="2541"/>
      <c r="I41" s="2541"/>
      <c r="J41" s="2541"/>
    </row>
    <row r="42" spans="1:13" ht="8.25" customHeight="1">
      <c r="A42" s="301"/>
      <c r="B42" s="293"/>
    </row>
    <row r="43" spans="1:13" ht="14.25" customHeight="1">
      <c r="A43" s="302" t="s">
        <v>1476</v>
      </c>
      <c r="B43" s="293"/>
    </row>
    <row r="44" spans="1:13" ht="32.25" customHeight="1">
      <c r="A44" s="2541" t="s">
        <v>1477</v>
      </c>
      <c r="B44" s="2541"/>
      <c r="C44" s="2541"/>
      <c r="D44" s="2541"/>
      <c r="E44" s="2541"/>
      <c r="F44" s="2541"/>
      <c r="G44" s="2541"/>
      <c r="H44" s="2541"/>
      <c r="I44" s="2541"/>
      <c r="J44" s="2541"/>
    </row>
    <row r="45" spans="1:13" s="98" customFormat="1" ht="22.5" customHeight="1">
      <c r="A45" s="649"/>
      <c r="B45" s="650"/>
      <c r="C45" s="650"/>
      <c r="D45" s="650"/>
      <c r="E45" s="650"/>
      <c r="F45" s="650"/>
      <c r="G45" s="650"/>
      <c r="H45" s="650"/>
      <c r="I45" s="650"/>
      <c r="J45" s="650"/>
    </row>
    <row r="46" spans="1:13" s="502" customFormat="1" ht="18.75" customHeight="1">
      <c r="A46" s="501" t="s">
        <v>1049</v>
      </c>
    </row>
    <row r="47" spans="1:13" s="50" customFormat="1" ht="12.75" customHeight="1"/>
    <row r="48" spans="1:13" s="83" customFormat="1" ht="11.1" customHeight="1">
      <c r="A48" s="174"/>
      <c r="B48" s="710" t="s">
        <v>5</v>
      </c>
      <c r="C48" s="166" t="s">
        <v>3</v>
      </c>
      <c r="D48" s="166" t="s">
        <v>6</v>
      </c>
      <c r="E48" s="166" t="s">
        <v>2</v>
      </c>
      <c r="F48" s="166" t="s">
        <v>5</v>
      </c>
      <c r="G48" s="166" t="s">
        <v>3</v>
      </c>
      <c r="H48" s="166" t="s">
        <v>6</v>
      </c>
      <c r="I48" s="166" t="s">
        <v>2</v>
      </c>
      <c r="J48" s="166" t="s">
        <v>5</v>
      </c>
    </row>
    <row r="49" spans="1:11" s="85" customFormat="1" ht="11.1" customHeight="1">
      <c r="A49" s="68" t="s">
        <v>1</v>
      </c>
      <c r="B49" s="2270" t="s">
        <v>1547</v>
      </c>
      <c r="C49" s="167" t="s">
        <v>1157</v>
      </c>
      <c r="D49" s="167" t="s">
        <v>1157</v>
      </c>
      <c r="E49" s="167" t="s">
        <v>1157</v>
      </c>
      <c r="F49" s="167" t="s">
        <v>1157</v>
      </c>
      <c r="G49" s="167" t="s">
        <v>217</v>
      </c>
      <c r="H49" s="167" t="s">
        <v>217</v>
      </c>
      <c r="I49" s="167" t="s">
        <v>217</v>
      </c>
      <c r="J49" s="167" t="s">
        <v>217</v>
      </c>
      <c r="K49" s="84"/>
    </row>
    <row r="50" spans="1:11" s="85" customFormat="1" ht="12" customHeight="1">
      <c r="A50" s="168" t="s">
        <v>234</v>
      </c>
      <c r="B50" s="1343"/>
      <c r="C50" s="1805"/>
      <c r="D50" s="215"/>
      <c r="E50" s="215"/>
      <c r="F50" s="215"/>
      <c r="G50" s="215"/>
      <c r="H50" s="215"/>
      <c r="I50" s="215"/>
      <c r="J50" s="215"/>
      <c r="K50" s="84"/>
    </row>
    <row r="51" spans="1:11" s="85" customFormat="1" ht="12" customHeight="1">
      <c r="A51" s="171" t="s">
        <v>190</v>
      </c>
      <c r="B51" s="1283">
        <v>29545.355520000001</v>
      </c>
      <c r="C51" s="349">
        <v>29699.22696</v>
      </c>
      <c r="D51" s="350">
        <v>27237.016</v>
      </c>
      <c r="E51" s="350">
        <v>26330.931280000001</v>
      </c>
      <c r="F51" s="350">
        <v>27130.51928</v>
      </c>
      <c r="G51" s="350">
        <v>30362.238719999998</v>
      </c>
      <c r="H51" s="350">
        <v>30665.639920000001</v>
      </c>
      <c r="I51" s="350">
        <v>30441.838800000001</v>
      </c>
      <c r="J51" s="350">
        <v>29688.770800000002</v>
      </c>
      <c r="K51" s="84"/>
    </row>
    <row r="52" spans="1:11" s="85" customFormat="1" ht="12" customHeight="1">
      <c r="A52" s="171" t="s">
        <v>237</v>
      </c>
      <c r="B52" s="1283">
        <v>176.00512000000001</v>
      </c>
      <c r="C52" s="349">
        <v>179.08176</v>
      </c>
      <c r="D52" s="350">
        <v>273.84032000000002</v>
      </c>
      <c r="E52" s="350">
        <v>280.25640000000004</v>
      </c>
      <c r="F52" s="350">
        <v>261.09496000000001</v>
      </c>
      <c r="G52" s="350">
        <v>153.23504</v>
      </c>
      <c r="H52" s="350">
        <v>165.75335999999999</v>
      </c>
      <c r="I52" s="350">
        <v>169.39607999999998</v>
      </c>
      <c r="J52" s="350">
        <v>175.88607999999999</v>
      </c>
      <c r="K52" s="84"/>
    </row>
    <row r="53" spans="1:11" s="85" customFormat="1" ht="12" customHeight="1">
      <c r="A53" s="490" t="s">
        <v>238</v>
      </c>
      <c r="B53" s="1283">
        <v>12947.449919999999</v>
      </c>
      <c r="C53" s="349">
        <v>8705.0364000000009</v>
      </c>
      <c r="D53" s="350">
        <v>8803.9183200000007</v>
      </c>
      <c r="E53" s="350">
        <v>8697.4235200000003</v>
      </c>
      <c r="F53" s="350">
        <v>8424.4804800000002</v>
      </c>
      <c r="G53" s="350">
        <v>4883.8765599999997</v>
      </c>
      <c r="H53" s="350">
        <v>5522.0547999999999</v>
      </c>
      <c r="I53" s="350">
        <v>5473.1706399999994</v>
      </c>
      <c r="J53" s="350">
        <v>5320.9567999999999</v>
      </c>
      <c r="K53" s="84"/>
    </row>
    <row r="54" spans="1:11" s="85" customFormat="1" ht="12" customHeight="1">
      <c r="A54" s="490" t="s">
        <v>239</v>
      </c>
      <c r="B54" s="1283">
        <v>2029.79856</v>
      </c>
      <c r="C54" s="349">
        <v>2015.60176</v>
      </c>
      <c r="D54" s="350">
        <v>1995.8755200000001</v>
      </c>
      <c r="E54" s="350">
        <v>1955.9816799999999</v>
      </c>
      <c r="F54" s="350">
        <v>1993.6133600000001</v>
      </c>
      <c r="G54" s="350">
        <v>1984.0313600000002</v>
      </c>
      <c r="H54" s="350">
        <v>1935.4733600000002</v>
      </c>
      <c r="I54" s="350">
        <v>1907.46272</v>
      </c>
      <c r="J54" s="350">
        <v>1881.5649599999999</v>
      </c>
      <c r="K54" s="84"/>
    </row>
    <row r="55" spans="1:11" s="85" customFormat="1" ht="12" customHeight="1">
      <c r="A55" s="136" t="s">
        <v>240</v>
      </c>
      <c r="B55" s="1295">
        <v>1535.8392799999999</v>
      </c>
      <c r="C55" s="377">
        <v>1819.7319199999999</v>
      </c>
      <c r="D55" s="360">
        <v>1839.2423999999999</v>
      </c>
      <c r="E55" s="360">
        <v>2234.1385599999999</v>
      </c>
      <c r="F55" s="360">
        <v>2270.2970399999999</v>
      </c>
      <c r="G55" s="360">
        <v>2379.91336</v>
      </c>
      <c r="H55" s="360">
        <v>1946.2763200000002</v>
      </c>
      <c r="I55" s="360">
        <v>1911.0868799999998</v>
      </c>
      <c r="J55" s="360">
        <v>1911.3263999999999</v>
      </c>
      <c r="K55" s="84"/>
    </row>
    <row r="56" spans="1:11" s="85" customFormat="1" ht="12" customHeight="1">
      <c r="A56" s="170" t="s">
        <v>241</v>
      </c>
      <c r="B56" s="1284">
        <v>46234.448400000001</v>
      </c>
      <c r="C56" s="352">
        <v>42418.678799999994</v>
      </c>
      <c r="D56" s="465">
        <v>40149.892560000008</v>
      </c>
      <c r="E56" s="465">
        <v>39498.731439999996</v>
      </c>
      <c r="F56" s="465">
        <v>40080.005120000002</v>
      </c>
      <c r="G56" s="465">
        <v>39763.295039999997</v>
      </c>
      <c r="H56" s="465">
        <v>40235.197760000003</v>
      </c>
      <c r="I56" s="465">
        <v>39902.955120000006</v>
      </c>
      <c r="J56" s="465">
        <v>38978.505040000004</v>
      </c>
      <c r="K56" s="86"/>
    </row>
    <row r="57" spans="1:11" s="85" customFormat="1" ht="12" customHeight="1">
      <c r="A57" s="168" t="s">
        <v>235</v>
      </c>
      <c r="B57" s="1282"/>
      <c r="C57" s="346"/>
      <c r="D57" s="347"/>
      <c r="E57" s="347"/>
      <c r="F57" s="347"/>
      <c r="G57" s="347"/>
      <c r="H57" s="347"/>
      <c r="I57" s="347"/>
      <c r="J57" s="347"/>
      <c r="K57" s="84"/>
    </row>
    <row r="58" spans="1:11" s="85" customFormat="1" ht="12" customHeight="1">
      <c r="A58" s="171" t="s">
        <v>242</v>
      </c>
      <c r="B58" s="1283">
        <v>17.814122348000001</v>
      </c>
      <c r="C58" s="349">
        <v>18.350758009</v>
      </c>
      <c r="D58" s="350">
        <v>18.037174566000001</v>
      </c>
      <c r="E58" s="350">
        <v>27.129879283999998</v>
      </c>
      <c r="F58" s="350">
        <v>23.132334234000002</v>
      </c>
      <c r="G58" s="350">
        <v>3.5082357900000001</v>
      </c>
      <c r="H58" s="350">
        <v>6.2897902820000002</v>
      </c>
      <c r="I58" s="350">
        <v>5.1233905880000004</v>
      </c>
      <c r="J58" s="350">
        <v>3.33281348</v>
      </c>
      <c r="K58" s="84"/>
    </row>
    <row r="59" spans="1:11" s="85" customFormat="1" ht="12" customHeight="1">
      <c r="A59" s="171" t="s">
        <v>243</v>
      </c>
      <c r="B59" s="1283">
        <v>2558.5632718389998</v>
      </c>
      <c r="C59" s="349">
        <v>2730.0205539696803</v>
      </c>
      <c r="D59" s="350">
        <v>2568.7739892640002</v>
      </c>
      <c r="E59" s="350">
        <v>2110.161826606</v>
      </c>
      <c r="F59" s="350">
        <v>2108.1317950920002</v>
      </c>
      <c r="G59" s="350">
        <v>1836.805454245</v>
      </c>
      <c r="H59" s="350">
        <v>2263.4302347840003</v>
      </c>
      <c r="I59" s="350">
        <v>2219.1697490750003</v>
      </c>
      <c r="J59" s="350">
        <v>2269.2167420800001</v>
      </c>
      <c r="K59" s="84"/>
    </row>
    <row r="60" spans="1:11" s="85" customFormat="1" ht="12" customHeight="1">
      <c r="A60" s="171" t="s">
        <v>190</v>
      </c>
      <c r="B60" s="1283">
        <v>17882.919892040998</v>
      </c>
      <c r="C60" s="349">
        <v>16153.172391029</v>
      </c>
      <c r="D60" s="350">
        <v>14676.511503537999</v>
      </c>
      <c r="E60" s="350">
        <v>15405.748723292001</v>
      </c>
      <c r="F60" s="350">
        <v>15116.914699444</v>
      </c>
      <c r="G60" s="350">
        <v>17054.555780728999</v>
      </c>
      <c r="H60" s="350">
        <v>17701.197737883002</v>
      </c>
      <c r="I60" s="350">
        <v>18924.519551936002</v>
      </c>
      <c r="J60" s="350">
        <v>18991.842946173001</v>
      </c>
      <c r="K60" s="84"/>
    </row>
    <row r="61" spans="1:11" s="85" customFormat="1" ht="12" customHeight="1">
      <c r="A61" s="490" t="s">
        <v>238</v>
      </c>
      <c r="B61" s="1283">
        <v>1618.0068659240001</v>
      </c>
      <c r="C61" s="349">
        <v>1657.170503802</v>
      </c>
      <c r="D61" s="350">
        <v>1518.0079017070002</v>
      </c>
      <c r="E61" s="350">
        <v>1690.765211359</v>
      </c>
      <c r="F61" s="350">
        <v>1695.5723887680001</v>
      </c>
      <c r="G61" s="350">
        <v>1866.512811676</v>
      </c>
      <c r="H61" s="350">
        <v>2356.7204285590001</v>
      </c>
      <c r="I61" s="350">
        <v>2447.95801897</v>
      </c>
      <c r="J61" s="350">
        <v>2412.7605544059998</v>
      </c>
      <c r="K61" s="84"/>
    </row>
    <row r="62" spans="1:11" s="85" customFormat="1" ht="12" customHeight="1">
      <c r="A62" s="490" t="s">
        <v>244</v>
      </c>
      <c r="B62" s="1283">
        <v>2874.8942805050001</v>
      </c>
      <c r="C62" s="349">
        <v>2757.3051218730002</v>
      </c>
      <c r="D62" s="350">
        <v>2635.134935688</v>
      </c>
      <c r="E62" s="350">
        <v>2523.1524401949996</v>
      </c>
      <c r="F62" s="350">
        <v>2271.9154943779999</v>
      </c>
      <c r="G62" s="350">
        <v>2249.4826630370003</v>
      </c>
      <c r="H62" s="350">
        <v>2062.0789286260001</v>
      </c>
      <c r="I62" s="350">
        <v>2424.51397189</v>
      </c>
      <c r="J62" s="350">
        <v>2038.623083751</v>
      </c>
      <c r="K62" s="84"/>
    </row>
    <row r="63" spans="1:11" s="85" customFormat="1" ht="12" customHeight="1">
      <c r="A63" s="171" t="s">
        <v>245</v>
      </c>
      <c r="B63" s="1283">
        <v>244.05005048800001</v>
      </c>
      <c r="C63" s="349">
        <v>240.59380194400001</v>
      </c>
      <c r="D63" s="350">
        <v>361.42462502199999</v>
      </c>
      <c r="E63" s="350">
        <v>566.02886828800001</v>
      </c>
      <c r="F63" s="350">
        <v>467.99162150399997</v>
      </c>
      <c r="G63" s="350">
        <v>321.03085632</v>
      </c>
      <c r="H63" s="350">
        <v>278.97562400000004</v>
      </c>
      <c r="I63" s="350">
        <v>253.27541913499999</v>
      </c>
      <c r="J63" s="350">
        <v>242.74625262499998</v>
      </c>
      <c r="K63" s="84"/>
    </row>
    <row r="64" spans="1:11" s="85" customFormat="1" ht="12" customHeight="1">
      <c r="A64" s="171" t="s">
        <v>240</v>
      </c>
      <c r="B64" s="1283">
        <v>64.628351999999992</v>
      </c>
      <c r="C64" s="349">
        <v>66.154399999999995</v>
      </c>
      <c r="D64" s="350">
        <v>63.570303999999993</v>
      </c>
      <c r="E64" s="350">
        <v>40.145120000000006</v>
      </c>
      <c r="F64" s="350">
        <v>41.544351999999996</v>
      </c>
      <c r="G64" s="350">
        <v>43.963936000000004</v>
      </c>
      <c r="H64" s="350">
        <v>44.487423999999997</v>
      </c>
      <c r="I64" s="350">
        <v>56.772896000000003</v>
      </c>
      <c r="J64" s="350">
        <v>56.843008000000005</v>
      </c>
      <c r="K64" s="84"/>
    </row>
    <row r="65" spans="1:11" s="85" customFormat="1" ht="12" customHeight="1">
      <c r="A65" s="136" t="s">
        <v>21</v>
      </c>
      <c r="B65" s="1295">
        <v>828.84499238991987</v>
      </c>
      <c r="C65" s="377">
        <v>673.80239729552125</v>
      </c>
      <c r="D65" s="360">
        <v>616.00585105311995</v>
      </c>
      <c r="E65" s="360">
        <v>1037.2647273690791</v>
      </c>
      <c r="F65" s="360">
        <v>900.80889423666952</v>
      </c>
      <c r="G65" s="360">
        <v>1018.7825548197135</v>
      </c>
      <c r="H65" s="360">
        <v>905.46969336428981</v>
      </c>
      <c r="I65" s="360">
        <v>910.76403339927083</v>
      </c>
      <c r="J65" s="360">
        <v>887.86461866353568</v>
      </c>
      <c r="K65" s="84"/>
    </row>
    <row r="66" spans="1:11" s="85" customFormat="1" ht="12" customHeight="1">
      <c r="A66" s="170" t="s">
        <v>246</v>
      </c>
      <c r="B66" s="1284">
        <v>26089.721827534915</v>
      </c>
      <c r="C66" s="352">
        <v>24296.569927922199</v>
      </c>
      <c r="D66" s="465">
        <v>22457.466284838119</v>
      </c>
      <c r="E66" s="465">
        <v>23400.396796393081</v>
      </c>
      <c r="F66" s="465">
        <v>22626.011579656672</v>
      </c>
      <c r="G66" s="465">
        <v>24394.642292616714</v>
      </c>
      <c r="H66" s="465">
        <v>25618.649861498288</v>
      </c>
      <c r="I66" s="465">
        <v>27242.097030993271</v>
      </c>
      <c r="J66" s="465">
        <v>26903.230019178533</v>
      </c>
      <c r="K66" s="86"/>
    </row>
    <row r="67" spans="1:11" s="85" customFormat="1" ht="12" customHeight="1">
      <c r="A67" s="170" t="s">
        <v>312</v>
      </c>
      <c r="B67" s="1284">
        <v>72324.170227534923</v>
      </c>
      <c r="C67" s="352">
        <v>66715.248727922197</v>
      </c>
      <c r="D67" s="465">
        <v>62607.358844838127</v>
      </c>
      <c r="E67" s="465">
        <v>62899.12823639308</v>
      </c>
      <c r="F67" s="465">
        <v>62706.01669965667</v>
      </c>
      <c r="G67" s="465">
        <v>64157.937332616712</v>
      </c>
      <c r="H67" s="465">
        <v>65853.847621498295</v>
      </c>
      <c r="I67" s="465">
        <v>67145.052150993273</v>
      </c>
      <c r="J67" s="465">
        <v>65881.735059178536</v>
      </c>
      <c r="K67" s="86"/>
    </row>
    <row r="68" spans="1:11" s="85" customFormat="1" ht="12" customHeight="1">
      <c r="A68" s="168" t="s">
        <v>236</v>
      </c>
      <c r="B68" s="1282"/>
      <c r="C68" s="346"/>
      <c r="D68" s="347"/>
      <c r="E68" s="347"/>
      <c r="F68" s="347"/>
      <c r="G68" s="347"/>
      <c r="H68" s="347"/>
      <c r="I68" s="347"/>
      <c r="J68" s="347"/>
      <c r="K68" s="84"/>
    </row>
    <row r="69" spans="1:11" s="85" customFormat="1" ht="12" customHeight="1">
      <c r="A69" s="171" t="s">
        <v>248</v>
      </c>
      <c r="B69" s="1283">
        <v>1367.1871224222978</v>
      </c>
      <c r="C69" s="349">
        <v>1379.8756044304996</v>
      </c>
      <c r="D69" s="350">
        <v>1223.33481576944</v>
      </c>
      <c r="E69" s="350">
        <v>1395.2538523787202</v>
      </c>
      <c r="F69" s="350">
        <v>1969.5343193769602</v>
      </c>
      <c r="G69" s="350">
        <v>2239.4173794235226</v>
      </c>
      <c r="H69" s="350">
        <v>2609.4924972679996</v>
      </c>
      <c r="I69" s="350">
        <v>3152.7749593004</v>
      </c>
      <c r="J69" s="350">
        <v>3340.4738774265602</v>
      </c>
      <c r="K69" s="84"/>
    </row>
    <row r="70" spans="1:11" s="85" customFormat="1" ht="12" customHeight="1">
      <c r="A70" s="171" t="s">
        <v>249</v>
      </c>
      <c r="B70" s="1283">
        <v>19.521840000000001</v>
      </c>
      <c r="C70" s="349">
        <v>39.37724</v>
      </c>
      <c r="D70" s="350">
        <v>32.058959999999999</v>
      </c>
      <c r="E70" s="350">
        <v>32.094799999999999</v>
      </c>
      <c r="F70" s="350">
        <v>23.04964</v>
      </c>
      <c r="G70" s="350">
        <v>103.90464</v>
      </c>
      <c r="H70" s="350">
        <v>102.40248</v>
      </c>
      <c r="I70" s="350">
        <v>101.78088000000001</v>
      </c>
      <c r="J70" s="350">
        <v>100.381</v>
      </c>
      <c r="K70" s="84"/>
    </row>
    <row r="71" spans="1:11" s="85" customFormat="1" ht="12" customHeight="1">
      <c r="A71" s="463" t="s">
        <v>250</v>
      </c>
      <c r="B71" s="1281"/>
      <c r="C71" s="2142"/>
      <c r="D71" s="414"/>
      <c r="E71" s="414">
        <v>233.06632000000002</v>
      </c>
      <c r="F71" s="414"/>
      <c r="G71" s="414"/>
      <c r="H71" s="414"/>
      <c r="I71" s="414"/>
      <c r="J71" s="414"/>
      <c r="K71" s="84"/>
    </row>
    <row r="72" spans="1:11" s="85" customFormat="1" ht="12" customHeight="1">
      <c r="A72" s="171" t="s">
        <v>251</v>
      </c>
      <c r="B72" s="1281">
        <v>8.6196800000000007</v>
      </c>
      <c r="C72" s="399">
        <v>8.5996800000000011</v>
      </c>
      <c r="D72" s="414">
        <v>16.918479999999999</v>
      </c>
      <c r="E72" s="1905">
        <v>12.8087407920986</v>
      </c>
      <c r="F72" s="1905">
        <v>14.61608</v>
      </c>
      <c r="G72" s="414">
        <v>8.6969999999999992</v>
      </c>
      <c r="H72" s="414">
        <v>4.1131200000000003</v>
      </c>
      <c r="I72" s="414">
        <v>5.0116446972302411</v>
      </c>
      <c r="J72" s="414">
        <v>5.859</v>
      </c>
      <c r="K72" s="84"/>
    </row>
    <row r="73" spans="1:11" s="85" customFormat="1" ht="12" customHeight="1">
      <c r="A73" s="136" t="s">
        <v>1438</v>
      </c>
      <c r="B73" s="2113">
        <v>580.12063673220382</v>
      </c>
      <c r="C73" s="377">
        <v>601.47320441497129</v>
      </c>
      <c r="D73" s="377">
        <v>497.97330204855888</v>
      </c>
      <c r="E73" s="377"/>
      <c r="F73" s="377"/>
      <c r="G73" s="377"/>
      <c r="H73" s="377"/>
      <c r="I73" s="377"/>
      <c r="J73" s="377"/>
      <c r="K73" s="84"/>
    </row>
    <row r="74" spans="1:11" s="85" customFormat="1" ht="12" customHeight="1">
      <c r="A74" s="170" t="s">
        <v>252</v>
      </c>
      <c r="B74" s="1284">
        <v>1975.4492791545017</v>
      </c>
      <c r="C74" s="352">
        <v>2029.3257288454711</v>
      </c>
      <c r="D74" s="465">
        <v>1770.285557817999</v>
      </c>
      <c r="E74" s="465">
        <v>1673.2237131708191</v>
      </c>
      <c r="F74" s="465">
        <v>2007.2000393769601</v>
      </c>
      <c r="G74" s="465">
        <v>2352.0190194235229</v>
      </c>
      <c r="H74" s="465">
        <v>2716.0080972679998</v>
      </c>
      <c r="I74" s="465">
        <v>3259.56748399763</v>
      </c>
      <c r="J74" s="465">
        <v>3446.71387742656</v>
      </c>
      <c r="K74" s="86"/>
    </row>
    <row r="75" spans="1:11" s="85" customFormat="1" ht="12" customHeight="1">
      <c r="A75" s="168" t="s">
        <v>253</v>
      </c>
      <c r="B75" s="1282">
        <v>6546.4280799999997</v>
      </c>
      <c r="C75" s="346">
        <v>6546</v>
      </c>
      <c r="D75" s="347">
        <v>6407.9160000000002</v>
      </c>
      <c r="E75" s="347">
        <v>6407.9160000000002</v>
      </c>
      <c r="F75" s="347">
        <v>6407.9160000000002</v>
      </c>
      <c r="G75" s="347">
        <v>6407.9160000000002</v>
      </c>
      <c r="H75" s="347">
        <v>5793.2650000000003</v>
      </c>
      <c r="I75" s="347">
        <v>5793.2650000000003</v>
      </c>
      <c r="J75" s="347">
        <v>5793.2650000000003</v>
      </c>
      <c r="K75" s="84"/>
    </row>
    <row r="76" spans="1:11" s="85" customFormat="1" ht="12" customHeight="1">
      <c r="A76" s="172" t="s">
        <v>254</v>
      </c>
      <c r="B76" s="1283">
        <v>6813.5313815319996</v>
      </c>
      <c r="C76" s="349">
        <v>6828.0958874846392</v>
      </c>
      <c r="D76" s="350">
        <v>7112.7926803668806</v>
      </c>
      <c r="E76" s="350">
        <v>7008.0602321135984</v>
      </c>
      <c r="F76" s="350">
        <v>7252.7456255100815</v>
      </c>
      <c r="G76" s="350">
        <v>6982.3066544519997</v>
      </c>
      <c r="H76" s="350">
        <v>7170.4091739083196</v>
      </c>
      <c r="I76" s="350">
        <v>7350.3556799999988</v>
      </c>
      <c r="J76" s="350">
        <v>7484.5487548440797</v>
      </c>
      <c r="K76" s="84"/>
    </row>
    <row r="77" spans="1:11" s="85" customFormat="1" ht="12" customHeight="1">
      <c r="A77" s="169" t="s">
        <v>35</v>
      </c>
      <c r="B77" s="1295"/>
      <c r="C77" s="377"/>
      <c r="D77" s="360"/>
      <c r="E77" s="360">
        <v>-52.451066976144503</v>
      </c>
      <c r="F77" s="360">
        <v>-56.783999999999999</v>
      </c>
      <c r="G77" s="360">
        <v>-60.295000000000002</v>
      </c>
      <c r="H77" s="360">
        <v>-56.259279999999997</v>
      </c>
      <c r="I77" s="360">
        <v>-13.212</v>
      </c>
      <c r="J77" s="360">
        <v>-32.765000000000001</v>
      </c>
      <c r="K77" s="84"/>
    </row>
    <row r="78" spans="1:11" s="214" customFormat="1" ht="12" customHeight="1">
      <c r="A78" s="217" t="s">
        <v>1464</v>
      </c>
      <c r="B78" s="1344">
        <v>87659.578968221424</v>
      </c>
      <c r="C78" s="358">
        <v>82118.670344252314</v>
      </c>
      <c r="D78" s="364">
        <v>77898.353083023016</v>
      </c>
      <c r="E78" s="364">
        <v>77935.877114701347</v>
      </c>
      <c r="F78" s="364">
        <v>78317.094364543722</v>
      </c>
      <c r="G78" s="364">
        <v>79839.884006492226</v>
      </c>
      <c r="H78" s="364">
        <v>81477.27061267462</v>
      </c>
      <c r="I78" s="364">
        <v>83535.028314990894</v>
      </c>
      <c r="J78" s="364">
        <v>82573.497691449185</v>
      </c>
      <c r="K78" s="216"/>
    </row>
    <row r="79" spans="1:11" s="85" customFormat="1" ht="12" customHeight="1">
      <c r="A79" s="518" t="s">
        <v>465</v>
      </c>
      <c r="B79" s="1295">
        <v>4468.5227269245433</v>
      </c>
      <c r="C79" s="377">
        <v>7534</v>
      </c>
      <c r="D79" s="360">
        <v>8477.7114237830592</v>
      </c>
      <c r="E79" s="360">
        <v>9684.800099405662</v>
      </c>
      <c r="F79" s="360">
        <v>8683.9665790446288</v>
      </c>
      <c r="G79" s="360">
        <v>7289.2187516676904</v>
      </c>
      <c r="H79" s="360">
        <v>5857.9333772343498</v>
      </c>
      <c r="I79" s="360">
        <v>4344.4415037700746</v>
      </c>
      <c r="J79" s="360">
        <v>4972.5271247763922</v>
      </c>
      <c r="K79" s="84"/>
    </row>
    <row r="80" spans="1:11" s="85" customFormat="1" ht="12" customHeight="1">
      <c r="A80" s="484" t="s">
        <v>329</v>
      </c>
      <c r="B80" s="1284">
        <v>92128.101695145961</v>
      </c>
      <c r="C80" s="352">
        <v>89652.670344252314</v>
      </c>
      <c r="D80" s="465">
        <v>86376.064506806069</v>
      </c>
      <c r="E80" s="465">
        <v>87620.677214107011</v>
      </c>
      <c r="F80" s="465">
        <v>87001.060943588353</v>
      </c>
      <c r="G80" s="465">
        <v>87129.102758159919</v>
      </c>
      <c r="H80" s="465">
        <v>87335.203989908972</v>
      </c>
      <c r="I80" s="465">
        <v>87879.469818760961</v>
      </c>
      <c r="J80" s="465">
        <v>87546.024816225574</v>
      </c>
      <c r="K80" s="86"/>
    </row>
    <row r="81" spans="1:1" ht="7.5" customHeight="1"/>
    <row r="82" spans="1:1" s="297" customFormat="1" ht="12.75" customHeight="1">
      <c r="A82" s="676" t="s">
        <v>667</v>
      </c>
    </row>
    <row r="83" spans="1:1" s="297" customFormat="1" ht="6.75" customHeight="1">
      <c r="A83" s="1554"/>
    </row>
    <row r="84" spans="1:1" s="502" customFormat="1" ht="18.75" customHeight="1">
      <c r="A84" s="501" t="s">
        <v>1931</v>
      </c>
    </row>
    <row r="85" spans="1:1" s="297" customFormat="1" ht="12.75" customHeight="1">
      <c r="A85" s="1554"/>
    </row>
    <row r="86" spans="1:1" s="297" customFormat="1" ht="12.75" customHeight="1">
      <c r="A86" s="1554"/>
    </row>
    <row r="87" spans="1:1" s="297" customFormat="1" ht="12.75" customHeight="1">
      <c r="A87" s="1554"/>
    </row>
    <row r="88" spans="1:1" s="297" customFormat="1" ht="12.75" customHeight="1">
      <c r="A88" s="1554"/>
    </row>
    <row r="89" spans="1:1" s="297" customFormat="1" ht="12.75" customHeight="1">
      <c r="A89" s="1554"/>
    </row>
    <row r="90" spans="1:1" s="297" customFormat="1" ht="12.75" customHeight="1">
      <c r="A90" s="1554"/>
    </row>
    <row r="91" spans="1:1" s="297" customFormat="1" ht="12.75" customHeight="1">
      <c r="A91" s="1554"/>
    </row>
    <row r="92" spans="1:1" s="297" customFormat="1" ht="12.75" customHeight="1">
      <c r="A92" s="1554"/>
    </row>
    <row r="93" spans="1:1" s="297" customFormat="1" ht="12.75" customHeight="1">
      <c r="A93" s="1554"/>
    </row>
    <row r="94" spans="1:1" s="297" customFormat="1" ht="12.75" customHeight="1">
      <c r="A94" s="1554"/>
    </row>
    <row r="95" spans="1:1" s="297" customFormat="1" ht="12.75" customHeight="1">
      <c r="A95" s="1554"/>
    </row>
    <row r="96" spans="1:1" s="297" customFormat="1" ht="12.75" customHeight="1">
      <c r="A96" s="1554"/>
    </row>
    <row r="97" spans="1:10" s="297" customFormat="1" ht="12.75" customHeight="1">
      <c r="A97" s="1554"/>
    </row>
    <row r="98" spans="1:10" s="297" customFormat="1" ht="12.75" customHeight="1">
      <c r="A98" s="1554"/>
    </row>
    <row r="99" spans="1:10" s="297" customFormat="1" ht="12.75" customHeight="1">
      <c r="A99" s="1554"/>
    </row>
    <row r="100" spans="1:10" s="297" customFormat="1" ht="12.75" customHeight="1">
      <c r="A100" s="1554"/>
    </row>
    <row r="101" spans="1:10" s="297" customFormat="1" ht="12.75" customHeight="1">
      <c r="A101" s="1554"/>
    </row>
    <row r="102" spans="1:10" s="297" customFormat="1" ht="12.75" customHeight="1">
      <c r="A102" s="1554"/>
    </row>
    <row r="103" spans="1:10" s="297" customFormat="1" ht="12.75" customHeight="1">
      <c r="A103" s="1554"/>
    </row>
    <row r="104" spans="1:10" s="297" customFormat="1" ht="12.75" customHeight="1">
      <c r="A104" s="1554"/>
    </row>
    <row r="105" spans="1:10" s="297" customFormat="1" ht="12.75" customHeight="1">
      <c r="A105" s="1554"/>
    </row>
    <row r="106" spans="1:10" s="297" customFormat="1" ht="12.75" customHeight="1">
      <c r="A106" s="1554"/>
    </row>
    <row r="107" spans="1:10" s="297" customFormat="1" ht="6" customHeight="1">
      <c r="A107" s="1670"/>
    </row>
    <row r="108" spans="1:10" s="297" customFormat="1" ht="9.75" customHeight="1">
      <c r="A108" s="2143"/>
    </row>
    <row r="109" spans="1:10" s="297" customFormat="1" ht="9.75" customHeight="1">
      <c r="A109" s="2431"/>
      <c r="B109" s="2431"/>
      <c r="C109" s="2431"/>
      <c r="D109" s="2431"/>
      <c r="E109" s="2431"/>
      <c r="F109" s="2431"/>
      <c r="G109" s="2431"/>
      <c r="H109" s="2431"/>
      <c r="I109" s="2431"/>
      <c r="J109" s="2431"/>
    </row>
    <row r="110" spans="1:10" s="297" customFormat="1" ht="19.5" customHeight="1">
      <c r="A110" s="2448" t="s">
        <v>1484</v>
      </c>
      <c r="B110" s="2448"/>
      <c r="C110" s="2448"/>
      <c r="D110" s="2448"/>
      <c r="E110" s="2448"/>
      <c r="F110" s="2448"/>
      <c r="G110" s="2448"/>
      <c r="H110" s="2448"/>
      <c r="I110" s="2448"/>
      <c r="J110" s="2448"/>
    </row>
    <row r="111" spans="1:10" s="297" customFormat="1" ht="9.75" customHeight="1">
      <c r="A111" s="2257" t="s">
        <v>1542</v>
      </c>
      <c r="B111" s="2258"/>
      <c r="C111" s="2258"/>
      <c r="D111" s="2258"/>
      <c r="E111" s="2258"/>
      <c r="F111" s="2258"/>
      <c r="G111" s="2258"/>
      <c r="H111" s="2258"/>
      <c r="I111" s="2258"/>
      <c r="J111" s="2258"/>
    </row>
    <row r="112" spans="1:10" s="98" customFormat="1" ht="22.5" customHeight="1">
      <c r="A112" s="705"/>
      <c r="B112" s="706"/>
      <c r="C112" s="706"/>
      <c r="D112" s="706"/>
      <c r="E112" s="706"/>
      <c r="F112" s="706"/>
      <c r="G112" s="706"/>
      <c r="H112" s="706"/>
      <c r="I112" s="706"/>
      <c r="J112" s="706"/>
    </row>
    <row r="113" spans="1:7" s="502" customFormat="1" ht="18.75" customHeight="1">
      <c r="A113" s="501" t="s">
        <v>1135</v>
      </c>
    </row>
    <row r="114" spans="1:7" s="50" customFormat="1" ht="12.75" customHeight="1"/>
    <row r="115" spans="1:7" s="83" customFormat="1" ht="11.1" customHeight="1">
      <c r="A115" s="619" t="s">
        <v>1543</v>
      </c>
      <c r="B115" s="166"/>
      <c r="C115" s="166"/>
      <c r="D115" s="166" t="s">
        <v>330</v>
      </c>
      <c r="E115" s="166"/>
      <c r="F115" s="166"/>
    </row>
    <row r="116" spans="1:7" s="83" customFormat="1" ht="11.1" customHeight="1">
      <c r="A116" s="619"/>
      <c r="B116" s="368"/>
      <c r="C116" s="368" t="s">
        <v>644</v>
      </c>
      <c r="D116" s="368" t="s">
        <v>1407</v>
      </c>
      <c r="E116" s="368" t="s">
        <v>640</v>
      </c>
      <c r="F116" s="368" t="s">
        <v>296</v>
      </c>
    </row>
    <row r="117" spans="1:7" s="83" customFormat="1" ht="11.1" customHeight="1">
      <c r="A117" s="354"/>
      <c r="B117" s="368" t="s">
        <v>297</v>
      </c>
      <c r="C117" s="368" t="s">
        <v>298</v>
      </c>
      <c r="D117" s="368" t="s">
        <v>639</v>
      </c>
      <c r="E117" s="368" t="s">
        <v>641</v>
      </c>
      <c r="F117" s="368" t="s">
        <v>642</v>
      </c>
    </row>
    <row r="118" spans="1:7" s="85" customFormat="1" ht="11.1" customHeight="1">
      <c r="A118" s="68" t="s">
        <v>1</v>
      </c>
      <c r="B118" s="167" t="s">
        <v>298</v>
      </c>
      <c r="C118" s="167" t="s">
        <v>314</v>
      </c>
      <c r="D118" s="462" t="s">
        <v>374</v>
      </c>
      <c r="E118" s="167" t="s">
        <v>295</v>
      </c>
      <c r="F118" s="167" t="s">
        <v>643</v>
      </c>
      <c r="G118" s="84"/>
    </row>
    <row r="119" spans="1:7" s="85" customFormat="1" ht="12" customHeight="1">
      <c r="A119" s="345" t="s">
        <v>234</v>
      </c>
      <c r="B119" s="347"/>
      <c r="C119" s="347"/>
      <c r="D119" s="347"/>
      <c r="E119" s="347"/>
      <c r="F119" s="347"/>
      <c r="G119" s="84"/>
    </row>
    <row r="120" spans="1:7" s="85" customFormat="1" ht="12" customHeight="1">
      <c r="A120" s="463" t="s">
        <v>190</v>
      </c>
      <c r="B120" s="219">
        <v>1036260.27</v>
      </c>
      <c r="C120" s="219">
        <v>838114.70700000005</v>
      </c>
      <c r="D120" s="679">
        <v>44.065202640573638</v>
      </c>
      <c r="E120" s="219">
        <v>369316.94400000002</v>
      </c>
      <c r="F120" s="219">
        <v>29545.355520000001</v>
      </c>
      <c r="G120" s="84"/>
    </row>
    <row r="121" spans="1:7" s="85" customFormat="1" ht="12" customHeight="1">
      <c r="A121" s="463" t="s">
        <v>237</v>
      </c>
      <c r="B121" s="219">
        <v>5871.0829999999996</v>
      </c>
      <c r="C121" s="219">
        <v>5758.8879999999999</v>
      </c>
      <c r="D121" s="679">
        <v>38.202930843593414</v>
      </c>
      <c r="E121" s="219">
        <v>2200.0639999999999</v>
      </c>
      <c r="F121" s="219">
        <v>176.00512000000001</v>
      </c>
      <c r="G121" s="84"/>
    </row>
    <row r="122" spans="1:7" s="85" customFormat="1" ht="12" customHeight="1">
      <c r="A122" s="463" t="s">
        <v>238</v>
      </c>
      <c r="B122" s="219">
        <v>662877.48400000005</v>
      </c>
      <c r="C122" s="219">
        <v>662874.10499999998</v>
      </c>
      <c r="D122" s="679">
        <v>24.415363759005189</v>
      </c>
      <c r="E122" s="219">
        <v>161843.12400000001</v>
      </c>
      <c r="F122" s="219">
        <v>12947.449919999999</v>
      </c>
      <c r="G122" s="84"/>
    </row>
    <row r="123" spans="1:7" s="85" customFormat="1" ht="12" customHeight="1">
      <c r="A123" s="463" t="s">
        <v>239</v>
      </c>
      <c r="B123" s="219">
        <v>110183.458</v>
      </c>
      <c r="C123" s="219">
        <v>90840.409</v>
      </c>
      <c r="D123" s="679">
        <v>27.930831971485286</v>
      </c>
      <c r="E123" s="219">
        <v>25372.482</v>
      </c>
      <c r="F123" s="219">
        <v>2029.79856</v>
      </c>
      <c r="G123" s="84"/>
    </row>
    <row r="124" spans="1:7" s="85" customFormat="1" ht="12" customHeight="1">
      <c r="A124" s="464" t="s">
        <v>240</v>
      </c>
      <c r="B124" s="220">
        <v>27579.850999999999</v>
      </c>
      <c r="C124" s="220">
        <v>27579.850999999999</v>
      </c>
      <c r="D124" s="680">
        <v>69.608755319236508</v>
      </c>
      <c r="E124" s="220">
        <v>19197.991000000002</v>
      </c>
      <c r="F124" s="220">
        <v>1535.8392799999999</v>
      </c>
      <c r="G124" s="84"/>
    </row>
    <row r="125" spans="1:7" s="85" customFormat="1" ht="12" customHeight="1">
      <c r="A125" s="213" t="s">
        <v>241</v>
      </c>
      <c r="B125" s="221">
        <v>1842772.1460000002</v>
      </c>
      <c r="C125" s="221">
        <v>1625167.9600000002</v>
      </c>
      <c r="D125" s="679">
        <v>35.561284693306398</v>
      </c>
      <c r="E125" s="221">
        <v>577930.60499999998</v>
      </c>
      <c r="F125" s="221">
        <v>46234.448400000001</v>
      </c>
      <c r="G125" s="86"/>
    </row>
    <row r="126" spans="1:7" s="85" customFormat="1" ht="12" customHeight="1">
      <c r="A126" s="345" t="s">
        <v>235</v>
      </c>
      <c r="B126" s="218"/>
      <c r="C126" s="218"/>
      <c r="D126" s="681"/>
      <c r="E126" s="218"/>
      <c r="F126" s="218"/>
      <c r="G126" s="84"/>
    </row>
    <row r="127" spans="1:7" s="85" customFormat="1" ht="12" customHeight="1">
      <c r="A127" s="463" t="s">
        <v>242</v>
      </c>
      <c r="B127" s="219">
        <v>55960.428493974003</v>
      </c>
      <c r="C127" s="219">
        <v>71424.975922290003</v>
      </c>
      <c r="D127" s="679">
        <v>0.31176283431900759</v>
      </c>
      <c r="E127" s="219">
        <v>222.67652934700001</v>
      </c>
      <c r="F127" s="219">
        <v>17.814122348000001</v>
      </c>
      <c r="G127" s="84"/>
    </row>
    <row r="128" spans="1:7" s="85" customFormat="1" ht="12" customHeight="1">
      <c r="A128" s="463" t="s">
        <v>243</v>
      </c>
      <c r="B128" s="219">
        <v>255995.241019537</v>
      </c>
      <c r="C128" s="219">
        <v>113270.24941932</v>
      </c>
      <c r="D128" s="679">
        <v>28.235164186485818</v>
      </c>
      <c r="E128" s="219">
        <v>31982.040897987001</v>
      </c>
      <c r="F128" s="219">
        <v>2558.5632718389998</v>
      </c>
      <c r="G128" s="84"/>
    </row>
    <row r="129" spans="1:7" s="85" customFormat="1" ht="12" customHeight="1">
      <c r="A129" s="463" t="s">
        <v>190</v>
      </c>
      <c r="B129" s="219">
        <v>283306.63667688804</v>
      </c>
      <c r="C129" s="219">
        <v>238203.03861437397</v>
      </c>
      <c r="D129" s="679">
        <v>93.842840943939606</v>
      </c>
      <c r="E129" s="219">
        <v>223536.49865051801</v>
      </c>
      <c r="F129" s="219">
        <v>17882.919892040998</v>
      </c>
      <c r="G129" s="84"/>
    </row>
    <row r="130" spans="1:7" s="85" customFormat="1" ht="12" customHeight="1">
      <c r="A130" s="463" t="s">
        <v>238</v>
      </c>
      <c r="B130" s="219">
        <v>42665.548159616003</v>
      </c>
      <c r="C130" s="219">
        <v>40600.276208054995</v>
      </c>
      <c r="D130" s="679">
        <v>49.815143425141017</v>
      </c>
      <c r="E130" s="219">
        <v>20225.085824046</v>
      </c>
      <c r="F130" s="219">
        <v>1618.0068659240001</v>
      </c>
      <c r="G130" s="84"/>
    </row>
    <row r="131" spans="1:7" s="85" customFormat="1" ht="12" customHeight="1">
      <c r="A131" s="463" t="s">
        <v>244</v>
      </c>
      <c r="B131" s="219">
        <v>101231.81824448299</v>
      </c>
      <c r="C131" s="219">
        <v>46179.396826361</v>
      </c>
      <c r="D131" s="679">
        <v>77.818639861065108</v>
      </c>
      <c r="E131" s="219">
        <v>35936.178506318</v>
      </c>
      <c r="F131" s="219">
        <v>2874.8942805050001</v>
      </c>
      <c r="G131" s="84"/>
    </row>
    <row r="132" spans="1:7" s="85" customFormat="1" ht="12" customHeight="1">
      <c r="A132" s="463" t="s">
        <v>245</v>
      </c>
      <c r="B132" s="219">
        <v>2846.5081610990001</v>
      </c>
      <c r="C132" s="219">
        <v>2846.5081610990001</v>
      </c>
      <c r="D132" s="679">
        <v>107.17080220564669</v>
      </c>
      <c r="E132" s="219">
        <v>3050.6256310990002</v>
      </c>
      <c r="F132" s="219">
        <v>244.05005048800001</v>
      </c>
      <c r="G132" s="84"/>
    </row>
    <row r="133" spans="1:7" s="85" customFormat="1" ht="12" customHeight="1">
      <c r="A133" s="463" t="s">
        <v>240</v>
      </c>
      <c r="B133" s="219">
        <v>2673.6179999999999</v>
      </c>
      <c r="C133" s="219">
        <v>2673.6179999999999</v>
      </c>
      <c r="D133" s="679">
        <v>30.215775028444604</v>
      </c>
      <c r="E133" s="219">
        <v>807.85440000000006</v>
      </c>
      <c r="F133" s="219">
        <v>64.628351999999992</v>
      </c>
      <c r="G133" s="84"/>
    </row>
    <row r="134" spans="1:7" s="85" customFormat="1" ht="12" customHeight="1">
      <c r="A134" s="464" t="s">
        <v>21</v>
      </c>
      <c r="B134" s="220">
        <v>9275.7895519879967</v>
      </c>
      <c r="C134" s="220">
        <v>9275.7895519879967</v>
      </c>
      <c r="D134" s="680">
        <v>111.6946686511825</v>
      </c>
      <c r="E134" s="220">
        <v>10360.562404873997</v>
      </c>
      <c r="F134" s="220">
        <v>828.84499238991987</v>
      </c>
      <c r="G134" s="84"/>
    </row>
    <row r="135" spans="1:7" s="85" customFormat="1" ht="12" customHeight="1">
      <c r="A135" s="213" t="s">
        <v>246</v>
      </c>
      <c r="B135" s="221">
        <v>753955.58830758499</v>
      </c>
      <c r="C135" s="221">
        <v>524473.85270348692</v>
      </c>
      <c r="D135" s="1944">
        <v>62.180701890693292</v>
      </c>
      <c r="E135" s="221">
        <v>326121.52284418902</v>
      </c>
      <c r="F135" s="221">
        <v>26089.721827534915</v>
      </c>
      <c r="G135" s="86"/>
    </row>
    <row r="136" spans="1:7" s="85" customFormat="1" ht="12" customHeight="1">
      <c r="A136" s="213" t="s">
        <v>247</v>
      </c>
      <c r="B136" s="221">
        <v>2596727.7343075853</v>
      </c>
      <c r="C136" s="221">
        <v>2149641.812703487</v>
      </c>
      <c r="D136" s="1944">
        <v>42.055942645961657</v>
      </c>
      <c r="E136" s="221">
        <v>904052.12784418906</v>
      </c>
      <c r="F136" s="221">
        <v>72324.170227534923</v>
      </c>
      <c r="G136" s="86"/>
    </row>
    <row r="138" spans="1:7" s="50" customFormat="1" ht="12.75" customHeight="1"/>
    <row r="139" spans="1:7" s="83" customFormat="1" ht="11.1" customHeight="1">
      <c r="A139" s="619" t="s">
        <v>1491</v>
      </c>
      <c r="B139" s="166"/>
      <c r="C139" s="166"/>
      <c r="D139" s="166" t="s">
        <v>330</v>
      </c>
      <c r="E139" s="166"/>
      <c r="F139" s="166"/>
    </row>
    <row r="140" spans="1:7" s="83" customFormat="1" ht="11.1" customHeight="1">
      <c r="A140" s="619"/>
      <c r="B140" s="368"/>
      <c r="C140" s="368" t="s">
        <v>644</v>
      </c>
      <c r="D140" s="368" t="s">
        <v>1407</v>
      </c>
      <c r="E140" s="368" t="s">
        <v>640</v>
      </c>
      <c r="F140" s="368" t="s">
        <v>296</v>
      </c>
    </row>
    <row r="141" spans="1:7" s="83" customFormat="1" ht="11.1" customHeight="1">
      <c r="A141" s="354"/>
      <c r="B141" s="368" t="s">
        <v>297</v>
      </c>
      <c r="C141" s="368" t="s">
        <v>298</v>
      </c>
      <c r="D141" s="368" t="s">
        <v>639</v>
      </c>
      <c r="E141" s="368" t="s">
        <v>641</v>
      </c>
      <c r="F141" s="368" t="s">
        <v>642</v>
      </c>
    </row>
    <row r="142" spans="1:7" s="85" customFormat="1" ht="11.1" customHeight="1">
      <c r="A142" s="68" t="s">
        <v>1</v>
      </c>
      <c r="B142" s="167" t="s">
        <v>298</v>
      </c>
      <c r="C142" s="167" t="s">
        <v>314</v>
      </c>
      <c r="D142" s="462" t="s">
        <v>374</v>
      </c>
      <c r="E142" s="167" t="s">
        <v>295</v>
      </c>
      <c r="F142" s="167" t="s">
        <v>643</v>
      </c>
      <c r="G142" s="84"/>
    </row>
    <row r="143" spans="1:7" s="85" customFormat="1" ht="12" customHeight="1">
      <c r="A143" s="345" t="s">
        <v>234</v>
      </c>
      <c r="B143" s="347"/>
      <c r="C143" s="347"/>
      <c r="D143" s="347"/>
      <c r="E143" s="347"/>
      <c r="F143" s="347"/>
      <c r="G143" s="84"/>
    </row>
    <row r="144" spans="1:7" s="85" customFormat="1" ht="12" customHeight="1">
      <c r="A144" s="463" t="s">
        <v>190</v>
      </c>
      <c r="B144" s="219">
        <v>1020495.225</v>
      </c>
      <c r="C144" s="219">
        <v>830156.86399999994</v>
      </c>
      <c r="D144" s="679">
        <v>44.719299821388944</v>
      </c>
      <c r="E144" s="219">
        <v>371240.337</v>
      </c>
      <c r="F144" s="219">
        <v>29699.22696</v>
      </c>
      <c r="G144" s="84"/>
    </row>
    <row r="145" spans="1:7" s="85" customFormat="1" ht="12" customHeight="1">
      <c r="A145" s="463" t="s">
        <v>237</v>
      </c>
      <c r="B145" s="219">
        <v>6456.2340000000004</v>
      </c>
      <c r="C145" s="219">
        <v>6358.0290000000005</v>
      </c>
      <c r="D145" s="679">
        <v>35.207797888307837</v>
      </c>
      <c r="E145" s="219">
        <v>2238.5219999999999</v>
      </c>
      <c r="F145" s="219">
        <v>179.08176</v>
      </c>
      <c r="G145" s="84"/>
    </row>
    <row r="146" spans="1:7" s="85" customFormat="1" ht="12" customHeight="1">
      <c r="A146" s="463" t="s">
        <v>238</v>
      </c>
      <c r="B146" s="219">
        <v>654689.94400000002</v>
      </c>
      <c r="C146" s="219">
        <v>654688.049</v>
      </c>
      <c r="D146" s="679">
        <v>16.620580620985187</v>
      </c>
      <c r="E146" s="219">
        <v>108812.955</v>
      </c>
      <c r="F146" s="219">
        <v>8705.0364000000009</v>
      </c>
      <c r="G146" s="84"/>
    </row>
    <row r="147" spans="1:7" s="85" customFormat="1" ht="12" customHeight="1">
      <c r="A147" s="463" t="s">
        <v>239</v>
      </c>
      <c r="B147" s="219">
        <v>109313.363</v>
      </c>
      <c r="C147" s="219">
        <v>90177.244999999995</v>
      </c>
      <c r="D147" s="679">
        <v>27.939445255840319</v>
      </c>
      <c r="E147" s="219">
        <v>25195.022000000001</v>
      </c>
      <c r="F147" s="219">
        <v>2015.60176</v>
      </c>
      <c r="G147" s="84"/>
    </row>
    <row r="148" spans="1:7" s="85" customFormat="1" ht="12" customHeight="1">
      <c r="A148" s="464" t="s">
        <v>240</v>
      </c>
      <c r="B148" s="220">
        <v>31927.427</v>
      </c>
      <c r="C148" s="220">
        <v>31927.427</v>
      </c>
      <c r="D148" s="680">
        <v>71.244854776427815</v>
      </c>
      <c r="E148" s="220">
        <v>22746.649000000001</v>
      </c>
      <c r="F148" s="220">
        <v>1819.7319199999999</v>
      </c>
      <c r="G148" s="84"/>
    </row>
    <row r="149" spans="1:7" s="85" customFormat="1" ht="12" customHeight="1">
      <c r="A149" s="213" t="s">
        <v>241</v>
      </c>
      <c r="B149" s="221">
        <v>1822882.1929999997</v>
      </c>
      <c r="C149" s="221">
        <v>1613307.6139999998</v>
      </c>
      <c r="D149" s="679">
        <v>32.866235825004921</v>
      </c>
      <c r="E149" s="221">
        <v>530233.48499999999</v>
      </c>
      <c r="F149" s="221">
        <v>42418.678799999994</v>
      </c>
      <c r="G149" s="86"/>
    </row>
    <row r="150" spans="1:7" s="85" customFormat="1" ht="12" customHeight="1">
      <c r="A150" s="345" t="s">
        <v>235</v>
      </c>
      <c r="B150" s="218"/>
      <c r="C150" s="218"/>
      <c r="D150" s="681"/>
      <c r="E150" s="218"/>
      <c r="F150" s="218"/>
      <c r="G150" s="84"/>
    </row>
    <row r="151" spans="1:7" s="85" customFormat="1" ht="12" customHeight="1">
      <c r="A151" s="463" t="s">
        <v>242</v>
      </c>
      <c r="B151" s="219">
        <v>90493.728247602994</v>
      </c>
      <c r="C151" s="219">
        <v>104282.63359776301</v>
      </c>
      <c r="D151" s="679">
        <v>0.21996421379304382</v>
      </c>
      <c r="E151" s="219">
        <v>229.38447511599998</v>
      </c>
      <c r="F151" s="219">
        <v>18.350758009</v>
      </c>
      <c r="G151" s="84"/>
    </row>
    <row r="152" spans="1:7" s="85" customFormat="1" ht="12" customHeight="1">
      <c r="A152" s="463" t="s">
        <v>243</v>
      </c>
      <c r="B152" s="219">
        <v>303518.97769105295</v>
      </c>
      <c r="C152" s="219">
        <v>114301.35136062599</v>
      </c>
      <c r="D152" s="679">
        <v>29.855514845974358</v>
      </c>
      <c r="E152" s="219">
        <v>34125.256924621004</v>
      </c>
      <c r="F152" s="219">
        <v>2730.0205539696803</v>
      </c>
      <c r="G152" s="84"/>
    </row>
    <row r="153" spans="1:7" s="85" customFormat="1" ht="12" customHeight="1">
      <c r="A153" s="463" t="s">
        <v>190</v>
      </c>
      <c r="B153" s="219">
        <v>267424.21922412404</v>
      </c>
      <c r="C153" s="219">
        <v>216392.81947816699</v>
      </c>
      <c r="D153" s="679">
        <v>93.309313763176974</v>
      </c>
      <c r="E153" s="219">
        <v>201914.65488786798</v>
      </c>
      <c r="F153" s="219">
        <v>16153.172391029</v>
      </c>
      <c r="G153" s="84"/>
    </row>
    <row r="154" spans="1:7" s="85" customFormat="1" ht="12" customHeight="1">
      <c r="A154" s="463" t="s">
        <v>238</v>
      </c>
      <c r="B154" s="219">
        <v>43265.067873575004</v>
      </c>
      <c r="C154" s="219">
        <v>41264.472524819001</v>
      </c>
      <c r="D154" s="679">
        <v>50.19967548371288</v>
      </c>
      <c r="E154" s="219">
        <v>20714.631297525</v>
      </c>
      <c r="F154" s="219">
        <v>1657.170503802</v>
      </c>
      <c r="G154" s="84"/>
    </row>
    <row r="155" spans="1:7" s="85" customFormat="1" ht="12" customHeight="1">
      <c r="A155" s="463" t="s">
        <v>244</v>
      </c>
      <c r="B155" s="219">
        <v>88366.032430862993</v>
      </c>
      <c r="C155" s="219">
        <v>44420.782694312002</v>
      </c>
      <c r="D155" s="679">
        <v>77.590514918653938</v>
      </c>
      <c r="E155" s="219">
        <v>34466.314023413004</v>
      </c>
      <c r="F155" s="219">
        <v>2757.3051218730002</v>
      </c>
      <c r="G155" s="84"/>
    </row>
    <row r="156" spans="1:7" s="85" customFormat="1" ht="12" customHeight="1">
      <c r="A156" s="463" t="s">
        <v>245</v>
      </c>
      <c r="B156" s="219">
        <v>2865.158324298</v>
      </c>
      <c r="C156" s="219">
        <v>2865.158324298</v>
      </c>
      <c r="D156" s="679">
        <v>104.96531723198426</v>
      </c>
      <c r="E156" s="219">
        <v>3007.4225242980001</v>
      </c>
      <c r="F156" s="219">
        <v>240.59380194400001</v>
      </c>
      <c r="G156" s="84"/>
    </row>
    <row r="157" spans="1:7" s="85" customFormat="1" ht="12" customHeight="1">
      <c r="A157" s="463" t="s">
        <v>240</v>
      </c>
      <c r="B157" s="219">
        <v>2745.9836</v>
      </c>
      <c r="C157" s="219">
        <v>2745.9836</v>
      </c>
      <c r="D157" s="679">
        <v>30.114163828218054</v>
      </c>
      <c r="E157" s="219">
        <v>826.93</v>
      </c>
      <c r="F157" s="219">
        <v>66.154399999999995</v>
      </c>
      <c r="G157" s="84"/>
    </row>
    <row r="158" spans="1:7" s="85" customFormat="1" ht="12" customHeight="1">
      <c r="A158" s="464" t="s">
        <v>21</v>
      </c>
      <c r="B158" s="220">
        <v>7396.6349661940149</v>
      </c>
      <c r="C158" s="220">
        <v>7396.6349661940149</v>
      </c>
      <c r="D158" s="680">
        <v>113.86975299834057</v>
      </c>
      <c r="E158" s="220">
        <v>8422.5299661940153</v>
      </c>
      <c r="F158" s="220">
        <v>673.80239729552125</v>
      </c>
      <c r="G158" s="84"/>
    </row>
    <row r="159" spans="1:7" s="85" customFormat="1" ht="12" customHeight="1">
      <c r="A159" s="213" t="s">
        <v>246</v>
      </c>
      <c r="B159" s="221">
        <v>806075.80235771008</v>
      </c>
      <c r="C159" s="221">
        <v>533669.83654617902</v>
      </c>
      <c r="D159" s="680">
        <v>56.909179290434729</v>
      </c>
      <c r="E159" s="221">
        <v>303707.12409903499</v>
      </c>
      <c r="F159" s="221">
        <v>24296.569927922199</v>
      </c>
      <c r="G159" s="86"/>
    </row>
    <row r="160" spans="1:7" s="85" customFormat="1" ht="12" customHeight="1">
      <c r="A160" s="213" t="s">
        <v>247</v>
      </c>
      <c r="B160" s="221">
        <v>2628957.9953577099</v>
      </c>
      <c r="C160" s="221">
        <v>2146977.450546179</v>
      </c>
      <c r="D160" s="680">
        <v>38.842541587331766</v>
      </c>
      <c r="E160" s="221">
        <v>833940.60909903492</v>
      </c>
      <c r="F160" s="221">
        <v>66715.248727922197</v>
      </c>
      <c r="G160" s="86"/>
    </row>
    <row r="161" spans="1:15" s="85" customFormat="1" ht="12" customHeight="1">
      <c r="A161" s="720"/>
      <c r="B161" s="721"/>
      <c r="C161" s="721"/>
      <c r="D161" s="722"/>
      <c r="E161" s="721"/>
      <c r="F161" s="721"/>
      <c r="G161" s="86"/>
    </row>
    <row r="162" spans="1:15" s="98" customFormat="1" ht="22.5" customHeight="1">
      <c r="A162" s="705"/>
      <c r="B162" s="706"/>
      <c r="C162" s="706"/>
      <c r="D162" s="706"/>
      <c r="E162" s="706"/>
      <c r="F162" s="706"/>
      <c r="G162" s="706"/>
      <c r="H162" s="706"/>
      <c r="I162" s="706"/>
      <c r="J162" s="706"/>
    </row>
    <row r="163" spans="1:15" s="502" customFormat="1" ht="18.75" customHeight="1">
      <c r="A163" s="501" t="s">
        <v>1136</v>
      </c>
    </row>
    <row r="164" spans="1:15" s="50" customFormat="1" ht="46.5" customHeight="1">
      <c r="A164" s="2546" t="s">
        <v>1932</v>
      </c>
      <c r="B164" s="2546"/>
      <c r="C164" s="2546"/>
      <c r="D164" s="2546"/>
      <c r="E164" s="2546"/>
      <c r="F164" s="2546"/>
      <c r="G164" s="2546"/>
      <c r="H164" s="2546"/>
      <c r="I164" s="2546"/>
      <c r="J164" s="2546"/>
    </row>
    <row r="165" spans="1:15" s="83" customFormat="1" ht="12" customHeight="1">
      <c r="A165" s="174"/>
      <c r="B165" s="2543" t="s">
        <v>512</v>
      </c>
      <c r="C165" s="2544"/>
      <c r="D165" s="2545"/>
      <c r="E165" s="2543" t="s">
        <v>514</v>
      </c>
      <c r="F165" s="2544"/>
      <c r="G165" s="2545"/>
      <c r="H165" s="2543" t="s">
        <v>513</v>
      </c>
      <c r="I165" s="2544"/>
      <c r="J165" s="2545"/>
    </row>
    <row r="166" spans="1:15" s="83" customFormat="1" ht="12" customHeight="1">
      <c r="A166" s="174"/>
      <c r="B166" s="710" t="s">
        <v>5</v>
      </c>
      <c r="C166" s="166" t="s">
        <v>3</v>
      </c>
      <c r="D166" s="166" t="s">
        <v>5</v>
      </c>
      <c r="E166" s="710" t="s">
        <v>5</v>
      </c>
      <c r="F166" s="166" t="s">
        <v>3</v>
      </c>
      <c r="G166" s="166" t="s">
        <v>5</v>
      </c>
      <c r="H166" s="710" t="s">
        <v>5</v>
      </c>
      <c r="I166" s="166" t="s">
        <v>3</v>
      </c>
      <c r="J166" s="166" t="s">
        <v>5</v>
      </c>
    </row>
    <row r="167" spans="1:15" s="85" customFormat="1" ht="12" customHeight="1">
      <c r="A167" s="68" t="s">
        <v>1</v>
      </c>
      <c r="B167" s="711" t="s">
        <v>1547</v>
      </c>
      <c r="C167" s="167" t="s">
        <v>1157</v>
      </c>
      <c r="D167" s="167" t="s">
        <v>1157</v>
      </c>
      <c r="E167" s="711" t="s">
        <v>1547</v>
      </c>
      <c r="F167" s="167" t="s">
        <v>1157</v>
      </c>
      <c r="G167" s="167" t="s">
        <v>1157</v>
      </c>
      <c r="H167" s="711" t="s">
        <v>1547</v>
      </c>
      <c r="I167" s="167" t="s">
        <v>1157</v>
      </c>
      <c r="J167" s="167" t="s">
        <v>1157</v>
      </c>
    </row>
    <row r="168" spans="1:15" s="85" customFormat="1" ht="12" customHeight="1">
      <c r="A168" s="168" t="s">
        <v>1651</v>
      </c>
      <c r="B168" s="1345">
        <v>135950.18342213301</v>
      </c>
      <c r="C168" s="218">
        <v>127720.39696200201</v>
      </c>
      <c r="D168" s="218">
        <v>114210</v>
      </c>
      <c r="E168" s="1345">
        <v>150342.62443321801</v>
      </c>
      <c r="F168" s="682">
        <v>141309.05873490899</v>
      </c>
      <c r="G168" s="218">
        <v>125762.882471556</v>
      </c>
      <c r="H168" s="1345">
        <v>167910.02998672001</v>
      </c>
      <c r="I168" s="682">
        <v>158722.55990958499</v>
      </c>
      <c r="J168" s="218">
        <v>141422</v>
      </c>
    </row>
    <row r="169" spans="1:15" s="85" customFormat="1" ht="12" customHeight="1">
      <c r="A169" s="172" t="s">
        <v>1650</v>
      </c>
      <c r="B169" s="1346"/>
      <c r="C169" s="219"/>
      <c r="D169" s="219"/>
      <c r="E169" s="1346">
        <v>-264.66575004902484</v>
      </c>
      <c r="F169" s="683">
        <v>-56.344095624983311</v>
      </c>
      <c r="G169" s="683"/>
      <c r="H169" s="1346">
        <v>-273.12295018002391</v>
      </c>
      <c r="I169" s="683">
        <v>149.60922436401597</v>
      </c>
      <c r="J169" s="683"/>
    </row>
    <row r="170" spans="1:15" s="85" customFormat="1" ht="12" customHeight="1">
      <c r="A170" s="172" t="s">
        <v>1929</v>
      </c>
      <c r="B170" s="1346"/>
      <c r="C170" s="219"/>
      <c r="D170" s="219"/>
      <c r="E170" s="1346"/>
      <c r="F170" s="683"/>
      <c r="G170" s="683"/>
      <c r="H170" s="1346">
        <v>-1252.7809999999999</v>
      </c>
      <c r="I170" s="683">
        <v>-1253</v>
      </c>
      <c r="J170" s="219">
        <v>-1012.895</v>
      </c>
    </row>
    <row r="171" spans="1:15" s="85" customFormat="1" ht="12" customHeight="1">
      <c r="A171" s="172" t="s">
        <v>1962</v>
      </c>
      <c r="B171" s="1346">
        <v>-8053.3625000000002</v>
      </c>
      <c r="C171" s="219"/>
      <c r="D171" s="219"/>
      <c r="E171" s="1346">
        <v>-8053.3625000000002</v>
      </c>
      <c r="F171" s="683"/>
      <c r="G171" s="683"/>
      <c r="H171" s="1346">
        <v>-8053.3625000000002</v>
      </c>
      <c r="I171" s="683"/>
      <c r="J171" s="683"/>
    </row>
    <row r="172" spans="1:15" s="85" customFormat="1" ht="12" customHeight="1">
      <c r="A172" s="172" t="s">
        <v>1963</v>
      </c>
      <c r="B172" s="1347">
        <v>-10.332679150000326</v>
      </c>
      <c r="C172" s="219"/>
      <c r="D172" s="219"/>
      <c r="E172" s="1347">
        <v>-10.332679150000326</v>
      </c>
      <c r="F172" s="683"/>
      <c r="G172" s="683"/>
      <c r="H172" s="1347">
        <v>-10.332679150000326</v>
      </c>
      <c r="I172" s="683"/>
      <c r="J172" s="683"/>
    </row>
    <row r="173" spans="1:15" s="85" customFormat="1" ht="12" customHeight="1">
      <c r="A173" s="170" t="s">
        <v>520</v>
      </c>
      <c r="B173" s="1348">
        <v>127886.488242983</v>
      </c>
      <c r="C173" s="221">
        <v>127720.39696200201</v>
      </c>
      <c r="D173" s="221">
        <v>114209.69145294602</v>
      </c>
      <c r="E173" s="1348">
        <v>142014.26350401901</v>
      </c>
      <c r="F173" s="684">
        <v>141252.71463928401</v>
      </c>
      <c r="G173" s="221">
        <v>125762.882471556</v>
      </c>
      <c r="H173" s="1348">
        <v>158320.43085738999</v>
      </c>
      <c r="I173" s="684">
        <v>157619.38813394902</v>
      </c>
      <c r="J173" s="221">
        <v>140408.86803459801</v>
      </c>
      <c r="M173" s="2041"/>
      <c r="N173" s="2041"/>
      <c r="O173" s="2041"/>
    </row>
    <row r="174" spans="1:15" s="85" customFormat="1" ht="12" customHeight="1">
      <c r="A174" s="168" t="s">
        <v>35</v>
      </c>
      <c r="B174" s="1349"/>
      <c r="C174" s="685"/>
      <c r="D174" s="685"/>
      <c r="E174" s="1349"/>
      <c r="F174" s="685"/>
      <c r="G174" s="685"/>
      <c r="H174" s="1349"/>
      <c r="I174" s="686"/>
      <c r="J174" s="685"/>
    </row>
    <row r="175" spans="1:15" s="85" customFormat="1" ht="12" customHeight="1">
      <c r="A175" s="171" t="s">
        <v>521</v>
      </c>
      <c r="B175" s="1350">
        <v>-10.08170101236</v>
      </c>
      <c r="C175" s="687">
        <v>-6.6628560218999997</v>
      </c>
      <c r="D175" s="687">
        <v>-3</v>
      </c>
      <c r="E175" s="1349">
        <v>-10.08170101236</v>
      </c>
      <c r="F175" s="685">
        <v>-6.6628560218999988</v>
      </c>
      <c r="G175" s="685">
        <v>-21</v>
      </c>
      <c r="H175" s="1349">
        <v>-20.522891012359999</v>
      </c>
      <c r="I175" s="685">
        <v>-6.6628560218999988</v>
      </c>
      <c r="J175" s="685">
        <v>-52</v>
      </c>
    </row>
    <row r="176" spans="1:15" s="85" customFormat="1" ht="12" customHeight="1">
      <c r="A176" s="171" t="s">
        <v>522</v>
      </c>
      <c r="B176" s="1349">
        <v>-2950.9881951279999</v>
      </c>
      <c r="C176" s="685">
        <v>-2963.051552247</v>
      </c>
      <c r="D176" s="685">
        <v>-2944</v>
      </c>
      <c r="E176" s="1349">
        <v>-2967.3096174880002</v>
      </c>
      <c r="F176" s="685">
        <v>-2979.4721215770001</v>
      </c>
      <c r="G176" s="685">
        <v>-3629</v>
      </c>
      <c r="H176" s="1349">
        <v>-4701.4076174879992</v>
      </c>
      <c r="I176" s="685">
        <v>-4713.5701215770005</v>
      </c>
      <c r="J176" s="685">
        <v>-5422.4384071097729</v>
      </c>
    </row>
    <row r="177" spans="1:10" s="85" customFormat="1" ht="21" customHeight="1">
      <c r="A177" s="587" t="s">
        <v>1935</v>
      </c>
      <c r="B177" s="1350">
        <v>-82</v>
      </c>
      <c r="C177" s="685">
        <v>0</v>
      </c>
      <c r="D177" s="685">
        <v>-4232</v>
      </c>
      <c r="E177" s="1349">
        <v>-513.798</v>
      </c>
      <c r="F177" s="685">
        <v>-513.798</v>
      </c>
      <c r="G177" s="685">
        <v>-1055</v>
      </c>
      <c r="H177" s="1349">
        <v>-513.798</v>
      </c>
      <c r="I177" s="685">
        <v>-513.798</v>
      </c>
      <c r="J177" s="685">
        <v>-1072.139282878979</v>
      </c>
    </row>
    <row r="178" spans="1:10" s="85" customFormat="1" ht="12" customHeight="1">
      <c r="A178" s="171" t="s">
        <v>523</v>
      </c>
      <c r="B178" s="1349">
        <v>-778.71227725399967</v>
      </c>
      <c r="C178" s="685">
        <v>-831.32805953000025</v>
      </c>
      <c r="D178" s="685">
        <v>-882</v>
      </c>
      <c r="E178" s="1349">
        <v>-1192.0375190549998</v>
      </c>
      <c r="F178" s="685">
        <v>-1223.683702497</v>
      </c>
      <c r="G178" s="685">
        <v>-1324.4</v>
      </c>
      <c r="H178" s="1349">
        <v>-1426.4306253969999</v>
      </c>
      <c r="I178" s="685">
        <v>-1460.2718457300005</v>
      </c>
      <c r="J178" s="685">
        <v>-1541.1118930583498</v>
      </c>
    </row>
    <row r="179" spans="1:10" s="85" customFormat="1" ht="12" customHeight="1">
      <c r="A179" s="171" t="s">
        <v>524</v>
      </c>
      <c r="B179" s="1350"/>
      <c r="C179" s="687"/>
      <c r="D179" s="687"/>
      <c r="E179" s="1350">
        <v>-4000</v>
      </c>
      <c r="F179" s="687">
        <v>-4000</v>
      </c>
      <c r="G179" s="687">
        <v>-5000</v>
      </c>
      <c r="H179" s="1350">
        <v>-6189.4356717999999</v>
      </c>
      <c r="I179" s="687">
        <v>-6189.4356717999999</v>
      </c>
      <c r="J179" s="687">
        <v>-4397.7573000000002</v>
      </c>
    </row>
    <row r="180" spans="1:10" s="85" customFormat="1" ht="12" customHeight="1">
      <c r="A180" s="171" t="s">
        <v>525</v>
      </c>
      <c r="B180" s="1346"/>
      <c r="C180" s="219"/>
      <c r="D180" s="687"/>
      <c r="E180" s="1346"/>
      <c r="F180" s="219"/>
      <c r="G180" s="687">
        <v>-30</v>
      </c>
      <c r="H180" s="1346"/>
      <c r="I180" s="219"/>
      <c r="J180" s="687">
        <v>-29.501600000000003</v>
      </c>
    </row>
    <row r="181" spans="1:10" s="85" customFormat="1" ht="12" customHeight="1">
      <c r="A181" s="171" t="s">
        <v>526</v>
      </c>
      <c r="B181" s="1346"/>
      <c r="C181" s="219"/>
      <c r="D181" s="687">
        <v>-8</v>
      </c>
      <c r="E181" s="1346"/>
      <c r="F181" s="219"/>
      <c r="G181" s="687">
        <v>-8</v>
      </c>
      <c r="H181" s="1346"/>
      <c r="I181" s="219"/>
      <c r="J181" s="687">
        <v>-8.1455000000000002</v>
      </c>
    </row>
    <row r="182" spans="1:10" s="85" customFormat="1" ht="21" customHeight="1">
      <c r="A182" s="587" t="s">
        <v>1466</v>
      </c>
      <c r="B182" s="1351">
        <v>-1331.5253199127401</v>
      </c>
      <c r="C182" s="688">
        <v>-1465.559</v>
      </c>
      <c r="D182" s="688">
        <v>-685</v>
      </c>
      <c r="E182" s="1351">
        <v>-2384.6514963442501</v>
      </c>
      <c r="F182" s="688">
        <v>-2075.2443647800801</v>
      </c>
      <c r="G182" s="688">
        <v>-1042</v>
      </c>
      <c r="H182" s="1351">
        <v>-2384.6514963442501</v>
      </c>
      <c r="I182" s="688">
        <v>-2075.2443647800801</v>
      </c>
      <c r="J182" s="688">
        <v>-1042.4097624224801</v>
      </c>
    </row>
    <row r="183" spans="1:10" s="85" customFormat="1" ht="21" customHeight="1">
      <c r="A183" s="587" t="s">
        <v>1933</v>
      </c>
      <c r="B183" s="1351">
        <v>-522.14353146125848</v>
      </c>
      <c r="C183" s="2139">
        <v>-508.88</v>
      </c>
      <c r="D183" s="2139"/>
      <c r="E183" s="1351">
        <v>-1052.4015949466734</v>
      </c>
      <c r="F183" s="2139">
        <v>-916.69</v>
      </c>
      <c r="G183" s="2139"/>
      <c r="H183" s="1351">
        <v>-1052.4015949466734</v>
      </c>
      <c r="I183" s="2139">
        <v>-916.69</v>
      </c>
      <c r="J183" s="2139"/>
    </row>
    <row r="184" spans="1:10" s="85" customFormat="1" ht="21" customHeight="1">
      <c r="A184" s="587" t="s">
        <v>1241</v>
      </c>
      <c r="B184" s="1351">
        <v>277.99309402837764</v>
      </c>
      <c r="C184" s="688">
        <v>277.99309402837764</v>
      </c>
      <c r="D184" s="688">
        <v>240</v>
      </c>
      <c r="E184" s="1351">
        <v>646.45567404847736</v>
      </c>
      <c r="F184" s="688">
        <v>646.45567404847736</v>
      </c>
      <c r="G184" s="2139">
        <v>281</v>
      </c>
      <c r="H184" s="1351">
        <v>646.45567404847736</v>
      </c>
      <c r="I184" s="688">
        <v>646.45567404847736</v>
      </c>
      <c r="J184" s="2139">
        <v>281.30605736208435</v>
      </c>
    </row>
    <row r="185" spans="1:10" s="85" customFormat="1" ht="21" customHeight="1">
      <c r="A185" s="587" t="s">
        <v>1444</v>
      </c>
      <c r="B185" s="1351">
        <v>-769.50931600000001</v>
      </c>
      <c r="C185" s="1602">
        <v>-820.93</v>
      </c>
      <c r="D185" s="219"/>
      <c r="E185" s="1351">
        <v>-239.91838899999999</v>
      </c>
      <c r="F185" s="1602">
        <v>-268.38</v>
      </c>
      <c r="G185" s="2139"/>
      <c r="H185" s="1351">
        <v>-239.50667899999999</v>
      </c>
      <c r="I185" s="1602">
        <v>-266.12</v>
      </c>
      <c r="J185" s="2139"/>
    </row>
    <row r="186" spans="1:10" s="85" customFormat="1" ht="12" customHeight="1">
      <c r="A186" s="136" t="s">
        <v>527</v>
      </c>
      <c r="B186" s="2138"/>
      <c r="C186" s="689"/>
      <c r="D186" s="689"/>
      <c r="E186" s="2138"/>
      <c r="F186" s="689"/>
      <c r="G186" s="689"/>
      <c r="H186" s="1655">
        <v>-15.951000000000001</v>
      </c>
      <c r="I186" s="690">
        <v>-15.951000000000001</v>
      </c>
      <c r="J186" s="690">
        <v>-26.4</v>
      </c>
    </row>
    <row r="187" spans="1:10" s="85" customFormat="1" ht="12" customHeight="1">
      <c r="A187" s="168" t="s">
        <v>528</v>
      </c>
      <c r="B187" s="1349">
        <v>121719.52099624302</v>
      </c>
      <c r="C187" s="685">
        <v>121401.9785882315</v>
      </c>
      <c r="D187" s="1600">
        <v>105695.69145294602</v>
      </c>
      <c r="E187" s="1349">
        <v>130300.52086022119</v>
      </c>
      <c r="F187" s="685">
        <v>129915.2392684565</v>
      </c>
      <c r="G187" s="1600">
        <v>113934.48247155601</v>
      </c>
      <c r="H187" s="1349">
        <v>142422.78095545014</v>
      </c>
      <c r="I187" s="686">
        <v>142108.09994808852</v>
      </c>
      <c r="J187" s="1600">
        <v>127098.27034649054</v>
      </c>
    </row>
    <row r="188" spans="1:10" s="85" customFormat="1" ht="21" customHeight="1">
      <c r="A188" s="245" t="s">
        <v>553</v>
      </c>
      <c r="B188" s="1653">
        <v>123452.55662644953</v>
      </c>
      <c r="C188" s="1950"/>
      <c r="D188" s="1602">
        <v>108007.35232703941</v>
      </c>
      <c r="E188" s="1653">
        <v>133376.05120526219</v>
      </c>
      <c r="F188" s="1950"/>
      <c r="G188" s="1602">
        <v>116528.35020796853</v>
      </c>
      <c r="H188" s="1653">
        <v>145686.54473138813</v>
      </c>
      <c r="I188" s="1950"/>
      <c r="J188" s="1602">
        <v>129857.89196590443</v>
      </c>
    </row>
    <row r="189" spans="1:10" s="85" customFormat="1" ht="12" customHeight="1">
      <c r="A189" s="169" t="s">
        <v>1369</v>
      </c>
      <c r="B189" s="1353">
        <v>10266.981110000001</v>
      </c>
      <c r="C189" s="690">
        <v>4028.3967499999999</v>
      </c>
      <c r="D189" s="690">
        <v>3488</v>
      </c>
      <c r="E189" s="1353">
        <v>10266.981110000001</v>
      </c>
      <c r="F189" s="690">
        <v>4028.3967499999999</v>
      </c>
      <c r="G189" s="690">
        <v>3488</v>
      </c>
      <c r="H189" s="1353">
        <v>10266.981110000001</v>
      </c>
      <c r="I189" s="690">
        <v>4028.3967499999999</v>
      </c>
      <c r="J189" s="690">
        <v>3488</v>
      </c>
    </row>
    <row r="190" spans="1:10" s="85" customFormat="1" ht="12" customHeight="1">
      <c r="A190" s="172" t="s">
        <v>529</v>
      </c>
      <c r="B190" s="1349">
        <v>131986.50210624302</v>
      </c>
      <c r="C190" s="685">
        <v>125430.3753382315</v>
      </c>
      <c r="D190" s="685">
        <v>109183.49145294602</v>
      </c>
      <c r="E190" s="1349">
        <v>140567.5019702212</v>
      </c>
      <c r="F190" s="685">
        <v>133943.63601845648</v>
      </c>
      <c r="G190" s="685">
        <v>117422.48247155601</v>
      </c>
      <c r="H190" s="1349">
        <v>152689.76206545014</v>
      </c>
      <c r="I190" s="686">
        <v>146136.49669808854</v>
      </c>
      <c r="J190" s="685">
        <v>130586.27034649054</v>
      </c>
    </row>
    <row r="191" spans="1:10" s="85" customFormat="1" ht="12" customHeight="1">
      <c r="A191" s="169" t="s">
        <v>530</v>
      </c>
      <c r="B191" s="1352">
        <v>133719.53773644951</v>
      </c>
      <c r="C191" s="689"/>
      <c r="D191" s="689">
        <v>111495.28747703941</v>
      </c>
      <c r="E191" s="1352">
        <v>143643.03231526221</v>
      </c>
      <c r="F191" s="689"/>
      <c r="G191" s="689">
        <v>120016.28535796853</v>
      </c>
      <c r="H191" s="1352">
        <v>155953.52584138812</v>
      </c>
      <c r="I191" s="689"/>
      <c r="J191" s="689">
        <v>133345.82711590445</v>
      </c>
    </row>
    <row r="192" spans="1:10" s="85" customFormat="1" ht="12" customHeight="1">
      <c r="A192" s="172" t="s">
        <v>531</v>
      </c>
      <c r="B192" s="1349">
        <v>4108.5912799999996</v>
      </c>
      <c r="C192" s="685">
        <v>4792.4420499999997</v>
      </c>
      <c r="D192" s="685">
        <v>3965</v>
      </c>
      <c r="E192" s="1349">
        <v>4108.5912799999996</v>
      </c>
      <c r="F192" s="685">
        <v>4792.4420499999997</v>
      </c>
      <c r="G192" s="685">
        <v>3965</v>
      </c>
      <c r="H192" s="1349">
        <v>4108.5912799999996</v>
      </c>
      <c r="I192" s="685">
        <v>4792.4420499999997</v>
      </c>
      <c r="J192" s="685">
        <v>3964.9023999999999</v>
      </c>
    </row>
    <row r="193" spans="1:10" s="85" customFormat="1" ht="12" customHeight="1">
      <c r="A193" s="172" t="s">
        <v>1521</v>
      </c>
      <c r="B193" s="1349">
        <v>17975.04134</v>
      </c>
      <c r="C193" s="685">
        <v>19322.1315</v>
      </c>
      <c r="D193" s="685">
        <v>17632.400000000001</v>
      </c>
      <c r="E193" s="1349">
        <v>17975.04134</v>
      </c>
      <c r="F193" s="685">
        <v>19322.1315</v>
      </c>
      <c r="G193" s="685">
        <v>17701.573</v>
      </c>
      <c r="H193" s="1349">
        <v>17975.04134</v>
      </c>
      <c r="I193" s="685">
        <v>19322.1315</v>
      </c>
      <c r="J193" s="685">
        <v>17701.572660000002</v>
      </c>
    </row>
    <row r="194" spans="1:10" s="85" customFormat="1" ht="12" customHeight="1">
      <c r="A194" s="172" t="s">
        <v>35</v>
      </c>
      <c r="B194" s="1349"/>
      <c r="C194" s="685"/>
      <c r="D194" s="685"/>
      <c r="E194" s="1349"/>
      <c r="F194" s="685"/>
      <c r="G194" s="685"/>
      <c r="H194" s="1349"/>
      <c r="I194" s="685"/>
      <c r="J194" s="685"/>
    </row>
    <row r="195" spans="1:10" s="85" customFormat="1" ht="12" customHeight="1">
      <c r="A195" s="172" t="s">
        <v>526</v>
      </c>
      <c r="B195" s="1346"/>
      <c r="C195" s="219"/>
      <c r="D195" s="685">
        <v>-8</v>
      </c>
      <c r="E195" s="1346"/>
      <c r="F195" s="219"/>
      <c r="G195" s="685">
        <v>-8.3000000000000007</v>
      </c>
      <c r="H195" s="1346"/>
      <c r="I195" s="219"/>
      <c r="J195" s="685">
        <v>-8.3000000000000007</v>
      </c>
    </row>
    <row r="196" spans="1:10" s="85" customFormat="1" ht="12" customHeight="1">
      <c r="A196" s="172" t="s">
        <v>1652</v>
      </c>
      <c r="B196" s="1346"/>
      <c r="C196" s="219"/>
      <c r="D196" s="685">
        <v>-685</v>
      </c>
      <c r="E196" s="1346"/>
      <c r="F196" s="219"/>
      <c r="G196" s="685">
        <v>-1042</v>
      </c>
      <c r="H196" s="1346"/>
      <c r="I196" s="219"/>
      <c r="J196" s="685">
        <v>-1042</v>
      </c>
    </row>
    <row r="197" spans="1:10" s="85" customFormat="1" ht="12" customHeight="1">
      <c r="A197" s="172" t="s">
        <v>532</v>
      </c>
      <c r="B197" s="1349"/>
      <c r="C197" s="685"/>
      <c r="D197" s="685"/>
      <c r="E197" s="1349"/>
      <c r="F197" s="685"/>
      <c r="G197" s="685"/>
      <c r="H197" s="1349"/>
      <c r="I197" s="685"/>
      <c r="J197" s="685"/>
    </row>
    <row r="198" spans="1:10" s="85" customFormat="1" ht="12" customHeight="1">
      <c r="A198" s="172" t="s">
        <v>533</v>
      </c>
      <c r="B198" s="2138"/>
      <c r="C198" s="219"/>
      <c r="D198" s="219"/>
      <c r="E198" s="2138"/>
      <c r="F198" s="219"/>
      <c r="G198" s="685">
        <v>18</v>
      </c>
      <c r="H198" s="2138"/>
      <c r="I198" s="219"/>
      <c r="J198" s="685">
        <v>18</v>
      </c>
    </row>
    <row r="199" spans="1:10" s="85" customFormat="1" ht="12" customHeight="1">
      <c r="A199" s="170" t="s">
        <v>151</v>
      </c>
      <c r="B199" s="1354">
        <v>22083.63262</v>
      </c>
      <c r="C199" s="684">
        <v>24114.573550000001</v>
      </c>
      <c r="D199" s="684">
        <v>20904</v>
      </c>
      <c r="E199" s="1354">
        <v>22083.63262</v>
      </c>
      <c r="F199" s="684">
        <v>24114.573550000001</v>
      </c>
      <c r="G199" s="684">
        <v>20634.273000000001</v>
      </c>
      <c r="H199" s="1354">
        <v>22083.63262</v>
      </c>
      <c r="I199" s="684">
        <v>24114.573550000001</v>
      </c>
      <c r="J199" s="684">
        <v>20634.175060000001</v>
      </c>
    </row>
    <row r="200" spans="1:10" s="85" customFormat="1" ht="12" customHeight="1">
      <c r="A200" s="172" t="s">
        <v>1930</v>
      </c>
      <c r="B200" s="1347">
        <v>154070.13472624301</v>
      </c>
      <c r="C200" s="683">
        <v>149544.94888823151</v>
      </c>
      <c r="D200" s="683">
        <v>130087.89145294603</v>
      </c>
      <c r="E200" s="1347">
        <v>162651.13459022119</v>
      </c>
      <c r="F200" s="683">
        <v>158058.20956845648</v>
      </c>
      <c r="G200" s="683">
        <v>138056.75547155601</v>
      </c>
      <c r="H200" s="1347">
        <v>174773.39468545013</v>
      </c>
      <c r="I200" s="683">
        <v>170251.07024808854</v>
      </c>
      <c r="J200" s="683">
        <v>151220.44540649053</v>
      </c>
    </row>
    <row r="201" spans="1:10" s="85" customFormat="1" ht="21" customHeight="1">
      <c r="A201" s="518" t="s">
        <v>1934</v>
      </c>
      <c r="B201" s="1654">
        <v>155803.1703564495</v>
      </c>
      <c r="C201" s="691"/>
      <c r="D201" s="1601">
        <v>132399.49533938657</v>
      </c>
      <c r="E201" s="1654">
        <v>165726.6649352622</v>
      </c>
      <c r="F201" s="691"/>
      <c r="G201" s="1601">
        <v>140650.64395554602</v>
      </c>
      <c r="H201" s="1654">
        <v>178037.15846138811</v>
      </c>
      <c r="I201" s="691"/>
      <c r="J201" s="1601">
        <v>153980.18571348197</v>
      </c>
    </row>
    <row r="202" spans="1:10" s="85" customFormat="1" ht="12" customHeight="1">
      <c r="A202" s="170" t="s">
        <v>535</v>
      </c>
      <c r="B202" s="1354">
        <v>945223.25417860679</v>
      </c>
      <c r="C202" s="684">
        <v>919238.15730702749</v>
      </c>
      <c r="D202" s="684">
        <v>876181</v>
      </c>
      <c r="E202" s="1354">
        <v>1069597.4729201768</v>
      </c>
      <c r="F202" s="684">
        <v>1038396.1904491785</v>
      </c>
      <c r="G202" s="684">
        <v>999430</v>
      </c>
      <c r="H202" s="1354">
        <v>1151601.2711893269</v>
      </c>
      <c r="I202" s="684">
        <v>1120658.9986427363</v>
      </c>
      <c r="J202" s="684">
        <v>1087513.2617948472</v>
      </c>
    </row>
    <row r="203" spans="1:10" s="88" customFormat="1" ht="12" customHeight="1">
      <c r="A203" s="170" t="s">
        <v>534</v>
      </c>
      <c r="B203" s="1354">
        <v>75617.860334288547</v>
      </c>
      <c r="C203" s="684">
        <v>73539.052584562203</v>
      </c>
      <c r="D203" s="684">
        <v>70094.48</v>
      </c>
      <c r="E203" s="1354">
        <v>85567.797833614153</v>
      </c>
      <c r="F203" s="684">
        <v>83071.695235934283</v>
      </c>
      <c r="G203" s="684">
        <v>79954.400000000009</v>
      </c>
      <c r="H203" s="1354">
        <v>92128.10169514615</v>
      </c>
      <c r="I203" s="684">
        <v>89652.719891418907</v>
      </c>
      <c r="J203" s="684">
        <v>87001.060943587785</v>
      </c>
    </row>
    <row r="204" spans="1:10" s="90" customFormat="1" ht="12" customHeight="1">
      <c r="A204" s="1535" t="s">
        <v>1404</v>
      </c>
      <c r="B204" s="1536">
        <v>13.057778158279451</v>
      </c>
      <c r="C204" s="1537">
        <v>13.206803658356295</v>
      </c>
      <c r="D204" s="1537">
        <v>12.327059400630624</v>
      </c>
      <c r="E204" s="1536">
        <v>12.469742551010677</v>
      </c>
      <c r="F204" s="1537">
        <v>12.511143671690391</v>
      </c>
      <c r="G204" s="1537">
        <v>11.659480924924059</v>
      </c>
      <c r="H204" s="1536">
        <v>12.650780124697935</v>
      </c>
      <c r="I204" s="1537">
        <v>12.680761955260245</v>
      </c>
      <c r="J204" s="1537">
        <v>11.940809967832957</v>
      </c>
    </row>
    <row r="205" spans="1:10" s="90" customFormat="1" ht="12" customHeight="1">
      <c r="A205" s="1532" t="s">
        <v>228</v>
      </c>
      <c r="B205" s="1536">
        <v>14.143733486813348</v>
      </c>
      <c r="C205" s="1537">
        <v>13.645035765887762</v>
      </c>
      <c r="D205" s="1537">
        <v>12.725143261157159</v>
      </c>
      <c r="E205" s="1536">
        <v>13.42963460105166</v>
      </c>
      <c r="F205" s="1537">
        <v>12.899087771163389</v>
      </c>
      <c r="G205" s="1537">
        <v>12.008473365615254</v>
      </c>
      <c r="H205" s="1536">
        <v>13.542319702402351</v>
      </c>
      <c r="I205" s="1537">
        <v>13.040228729263658</v>
      </c>
      <c r="J205" s="1537">
        <v>12.261535725626796</v>
      </c>
    </row>
    <row r="206" spans="1:10" s="90" customFormat="1" ht="12" customHeight="1">
      <c r="A206" s="1538" t="s">
        <v>536</v>
      </c>
      <c r="B206" s="1539">
        <v>16.479555308255659</v>
      </c>
      <c r="C206" s="1540">
        <v>16.268357410916657</v>
      </c>
      <c r="D206" s="1540">
        <v>15.11097539656607</v>
      </c>
      <c r="E206" s="1539">
        <v>15.494302214720197</v>
      </c>
      <c r="F206" s="1540">
        <v>15.221378027213808</v>
      </c>
      <c r="G206" s="1540">
        <v>14.073086054605726</v>
      </c>
      <c r="H206" s="1539">
        <v>15.459965433827508</v>
      </c>
      <c r="I206" s="1540">
        <v>15.192049539983591</v>
      </c>
      <c r="J206" s="1540">
        <v>14.158924872267848</v>
      </c>
    </row>
    <row r="207" spans="1:10" s="88" customFormat="1" ht="21" customHeight="1">
      <c r="A207" s="418" t="s">
        <v>1408</v>
      </c>
      <c r="B207" s="1355">
        <v>12.874472154596555</v>
      </c>
      <c r="C207" s="692"/>
      <c r="D207" s="692">
        <v>12.063202860247596</v>
      </c>
      <c r="E207" s="1355">
        <v>12.182201637451458</v>
      </c>
      <c r="F207" s="693"/>
      <c r="G207" s="692">
        <v>11.399946216499005</v>
      </c>
      <c r="H207" s="1355">
        <v>12.367369203088991</v>
      </c>
      <c r="I207" s="693"/>
      <c r="J207" s="692">
        <v>11.68705475248419</v>
      </c>
    </row>
    <row r="208" spans="1:10" s="88" customFormat="1" ht="21" customHeight="1">
      <c r="A208" s="418" t="s">
        <v>550</v>
      </c>
      <c r="B208" s="1356">
        <v>13.960427483130456</v>
      </c>
      <c r="C208" s="694"/>
      <c r="D208" s="694">
        <v>12.461294122212879</v>
      </c>
      <c r="E208" s="1356">
        <v>13.142093687492441</v>
      </c>
      <c r="F208" s="693"/>
      <c r="G208" s="694">
        <v>11.748945145888758</v>
      </c>
      <c r="H208" s="1356">
        <v>13.258908780793405</v>
      </c>
      <c r="I208" s="693"/>
      <c r="J208" s="694">
        <v>12.0077864734237</v>
      </c>
    </row>
    <row r="209" spans="1:10" s="88" customFormat="1" ht="21" customHeight="1">
      <c r="A209" s="518" t="s">
        <v>551</v>
      </c>
      <c r="B209" s="1357">
        <v>16.296249304572765</v>
      </c>
      <c r="C209" s="695"/>
      <c r="D209" s="695">
        <v>14.847148186612817</v>
      </c>
      <c r="E209" s="1357">
        <v>15.206761301160975</v>
      </c>
      <c r="F209" s="696"/>
      <c r="G209" s="695">
        <v>13.813549270239639</v>
      </c>
      <c r="H209" s="1357">
        <v>15.176554512218562</v>
      </c>
      <c r="I209" s="696"/>
      <c r="J209" s="695">
        <v>13.905158743251938</v>
      </c>
    </row>
    <row r="210" spans="1:10" ht="4.5" customHeight="1">
      <c r="B210" s="573"/>
      <c r="C210" s="573"/>
      <c r="D210" s="573"/>
      <c r="E210" s="573"/>
      <c r="F210" s="573"/>
    </row>
    <row r="211" spans="1:10" s="298" customFormat="1" ht="21" customHeight="1">
      <c r="A211" s="2431" t="s">
        <v>1482</v>
      </c>
      <c r="B211" s="2431"/>
      <c r="C211" s="2431"/>
      <c r="D211" s="2431"/>
      <c r="E211" s="2431"/>
      <c r="F211" s="2431"/>
      <c r="G211" s="2431"/>
      <c r="H211" s="2431"/>
      <c r="I211" s="2431"/>
      <c r="J211" s="2431"/>
    </row>
    <row r="212" spans="1:10" s="298" customFormat="1" ht="25.5" customHeight="1">
      <c r="A212" s="2431" t="s">
        <v>1483</v>
      </c>
      <c r="B212" s="2431"/>
      <c r="C212" s="2431"/>
      <c r="D212" s="2431"/>
      <c r="E212" s="2431"/>
      <c r="F212" s="2431"/>
      <c r="G212" s="2431"/>
      <c r="H212" s="2431"/>
      <c r="I212" s="2431"/>
      <c r="J212" s="2431"/>
    </row>
    <row r="213" spans="1:10" ht="22.5" customHeight="1">
      <c r="A213" s="2541" t="s">
        <v>1434</v>
      </c>
      <c r="B213" s="2541"/>
      <c r="C213" s="2541"/>
      <c r="D213" s="2541"/>
      <c r="E213" s="2541"/>
      <c r="F213" s="2541"/>
      <c r="G213" s="2541"/>
      <c r="H213" s="2541"/>
      <c r="I213" s="2541"/>
      <c r="J213" s="2541"/>
    </row>
  </sheetData>
  <mergeCells count="14">
    <mergeCell ref="A41:J41"/>
    <mergeCell ref="A3:J3"/>
    <mergeCell ref="A40:J40"/>
    <mergeCell ref="A213:J213"/>
    <mergeCell ref="B165:D165"/>
    <mergeCell ref="E165:G165"/>
    <mergeCell ref="H165:J165"/>
    <mergeCell ref="A44:J44"/>
    <mergeCell ref="A109:J109"/>
    <mergeCell ref="A164:J164"/>
    <mergeCell ref="A211:J211"/>
    <mergeCell ref="A212:J212"/>
    <mergeCell ref="A110:J110"/>
    <mergeCell ref="A39:J39"/>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rowBreaks count="3" manualBreakCount="3">
    <brk id="44" max="16383" man="1"/>
    <brk id="111" max="16383" man="1"/>
    <brk id="161"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26"/>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20"/>
      <c r="B1" s="1520"/>
      <c r="C1" s="1520"/>
    </row>
    <row r="8" spans="1:3">
      <c r="B8" s="1500"/>
    </row>
    <row r="9" spans="1:3" ht="26.25">
      <c r="B9" s="1501" t="s">
        <v>673</v>
      </c>
    </row>
    <row r="10" spans="1:3">
      <c r="B10" s="1502"/>
    </row>
    <row r="11" spans="1:3" s="278" customFormat="1" ht="11.1" customHeight="1">
      <c r="A11" s="1494"/>
      <c r="B11" s="1521" t="s">
        <v>674</v>
      </c>
      <c r="C11" s="279"/>
    </row>
    <row r="12" spans="1:3" ht="8.25" customHeight="1">
      <c r="A12" s="1493"/>
      <c r="B12" s="1521"/>
      <c r="C12" s="707"/>
    </row>
    <row r="13" spans="1:3" s="733" customFormat="1" ht="11.1" customHeight="1">
      <c r="A13" s="1494"/>
      <c r="B13" s="1522" t="s">
        <v>605</v>
      </c>
      <c r="C13" s="732"/>
    </row>
    <row r="14" spans="1:3" ht="8.25" customHeight="1">
      <c r="A14" s="1493"/>
      <c r="B14" s="1521"/>
      <c r="C14" s="707"/>
    </row>
    <row r="15" spans="1:3" s="733" customFormat="1" ht="11.1" customHeight="1">
      <c r="A15" s="1495"/>
      <c r="B15" s="1523" t="s">
        <v>556</v>
      </c>
      <c r="C15" s="592"/>
    </row>
    <row r="16" spans="1:3" ht="8.25" customHeight="1">
      <c r="A16" s="1493"/>
      <c r="B16" s="1521"/>
      <c r="C16" s="707"/>
    </row>
    <row r="17" spans="1:3" s="733" customFormat="1" ht="11.1" customHeight="1">
      <c r="A17" s="1495"/>
      <c r="B17" s="1523" t="s">
        <v>557</v>
      </c>
      <c r="C17" s="592"/>
    </row>
    <row r="18" spans="1:3" ht="8.25" customHeight="1">
      <c r="A18" s="1493"/>
      <c r="B18" s="1521"/>
      <c r="C18" s="707"/>
    </row>
    <row r="19" spans="1:3" s="733" customFormat="1" ht="11.1" customHeight="1">
      <c r="A19" s="1495"/>
      <c r="B19" s="1523" t="s">
        <v>684</v>
      </c>
      <c r="C19" s="592"/>
    </row>
    <row r="20" spans="1:3" ht="8.25" customHeight="1">
      <c r="A20" s="1493"/>
      <c r="B20" s="1521"/>
      <c r="C20" s="707"/>
    </row>
    <row r="21" spans="1:3" s="733" customFormat="1" ht="11.1" customHeight="1">
      <c r="A21" s="1495"/>
      <c r="B21" s="1523" t="s">
        <v>1083</v>
      </c>
      <c r="C21" s="592"/>
    </row>
    <row r="22" spans="1:3" ht="8.25" customHeight="1">
      <c r="A22" s="1493"/>
      <c r="B22" s="1521"/>
      <c r="C22" s="707"/>
    </row>
    <row r="23" spans="1:3" s="733" customFormat="1" ht="11.1" customHeight="1">
      <c r="A23" s="1495"/>
      <c r="B23" s="1523" t="s">
        <v>685</v>
      </c>
      <c r="C23" s="592"/>
    </row>
    <row r="24" spans="1:3" ht="8.25" customHeight="1">
      <c r="A24" s="1493"/>
      <c r="B24" s="1521"/>
      <c r="C24" s="707"/>
    </row>
    <row r="25" spans="1:3" s="736" customFormat="1" ht="11.1" customHeight="1">
      <c r="A25" s="1495"/>
      <c r="B25" s="1523" t="s">
        <v>686</v>
      </c>
      <c r="C25" s="735"/>
    </row>
    <row r="26" spans="1:3">
      <c r="B26" s="1524"/>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- 1Q15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35"/>
  <sheetViews>
    <sheetView showGridLines="0" topLeftCell="A2" zoomScale="140" zoomScaleNormal="140" zoomScaleSheetLayoutView="90" workbookViewId="0"/>
  </sheetViews>
  <sheetFormatPr baseColWidth="10" defaultColWidth="11.42578125" defaultRowHeight="22.5" customHeight="1"/>
  <cols>
    <col min="1" max="1" width="14.85546875" style="114" customWidth="1"/>
    <col min="2" max="2" width="23.42578125" style="114" customWidth="1"/>
    <col min="3" max="3" width="26.28515625" style="114" customWidth="1"/>
    <col min="4" max="4" width="28.5703125" style="114" customWidth="1"/>
    <col min="5" max="6" width="11.5703125" style="114" customWidth="1"/>
    <col min="7" max="16384" width="11.42578125" style="114"/>
  </cols>
  <sheetData>
    <row r="1" spans="1:4" s="645" customFormat="1" ht="22.5" customHeight="1">
      <c r="A1" s="647"/>
      <c r="B1" s="648"/>
      <c r="C1" s="647"/>
      <c r="D1" s="647"/>
    </row>
    <row r="2" spans="1:4" s="643" customFormat="1" ht="26.25">
      <c r="A2" s="640" t="s">
        <v>630</v>
      </c>
      <c r="B2" s="639"/>
      <c r="C2" s="644"/>
      <c r="D2" s="644"/>
    </row>
    <row r="3" spans="1:4" s="609" customFormat="1" ht="12" customHeight="1"/>
    <row r="4" spans="1:4" s="641" customFormat="1" ht="15" customHeight="1">
      <c r="A4" s="642" t="s">
        <v>629</v>
      </c>
      <c r="B4" s="642"/>
    </row>
    <row r="5" spans="1:4" s="633" customFormat="1" ht="12.95" customHeight="1">
      <c r="A5" s="636" t="s">
        <v>628</v>
      </c>
      <c r="B5" s="636"/>
      <c r="C5" s="636"/>
      <c r="D5" s="636"/>
    </row>
    <row r="6" spans="1:4" s="609" customFormat="1" ht="12" customHeight="1"/>
    <row r="7" spans="1:4" s="641" customFormat="1" ht="15" customHeight="1">
      <c r="A7" s="642" t="s">
        <v>627</v>
      </c>
      <c r="B7" s="642"/>
    </row>
    <row r="8" spans="1:4" s="633" customFormat="1" ht="12.95" customHeight="1">
      <c r="A8" s="636" t="s">
        <v>626</v>
      </c>
      <c r="B8" s="636"/>
      <c r="C8" s="636" t="s">
        <v>625</v>
      </c>
      <c r="D8" s="634" t="s">
        <v>624</v>
      </c>
    </row>
    <row r="9" spans="1:4" s="633" customFormat="1" ht="12.95" customHeight="1">
      <c r="A9" s="636" t="s">
        <v>1393</v>
      </c>
      <c r="B9" s="636"/>
      <c r="C9" s="636" t="s">
        <v>623</v>
      </c>
      <c r="D9" s="634" t="s">
        <v>622</v>
      </c>
    </row>
    <row r="10" spans="1:4" s="633" customFormat="1" ht="12.95" customHeight="1">
      <c r="A10" s="636" t="s">
        <v>1192</v>
      </c>
      <c r="B10" s="636"/>
      <c r="C10" s="636" t="s">
        <v>621</v>
      </c>
      <c r="D10" s="634" t="s">
        <v>620</v>
      </c>
    </row>
    <row r="11" spans="1:4" s="633" customFormat="1" ht="12.95" customHeight="1">
      <c r="A11" s="2279" t="s">
        <v>1958</v>
      </c>
      <c r="B11" s="2279"/>
      <c r="C11" s="2279" t="s">
        <v>1570</v>
      </c>
      <c r="D11" s="2280" t="s">
        <v>1571</v>
      </c>
    </row>
    <row r="12" spans="1:4" s="609" customFormat="1" ht="12" customHeight="1"/>
    <row r="13" spans="1:4" s="641" customFormat="1" ht="15" customHeight="1">
      <c r="A13" s="642" t="s">
        <v>619</v>
      </c>
      <c r="B13" s="642"/>
    </row>
    <row r="14" spans="1:4" s="633" customFormat="1" ht="12.95" customHeight="1">
      <c r="A14" s="636" t="s">
        <v>618</v>
      </c>
      <c r="B14" s="636"/>
      <c r="C14" s="636"/>
      <c r="D14" s="634"/>
    </row>
    <row r="15" spans="1:4" s="633" customFormat="1" ht="12.95" customHeight="1">
      <c r="A15" s="636" t="s">
        <v>1253</v>
      </c>
      <c r="B15" s="636"/>
      <c r="C15" s="636"/>
      <c r="D15" s="634"/>
    </row>
    <row r="16" spans="1:4" s="633" customFormat="1" ht="7.5" customHeight="1">
      <c r="A16" s="636"/>
      <c r="B16" s="636"/>
      <c r="C16" s="636"/>
      <c r="D16" s="634"/>
    </row>
    <row r="17" spans="1:4" s="633" customFormat="1" ht="12.95" customHeight="1">
      <c r="A17" s="636" t="s">
        <v>617</v>
      </c>
      <c r="B17" s="636"/>
      <c r="C17" s="636"/>
      <c r="D17" s="634"/>
    </row>
    <row r="18" spans="1:4" s="633" customFormat="1" ht="12.95" customHeight="1">
      <c r="A18" s="636" t="s">
        <v>1394</v>
      </c>
      <c r="B18" s="636"/>
      <c r="C18" s="636"/>
      <c r="D18" s="634"/>
    </row>
    <row r="19" spans="1:4" s="633" customFormat="1" ht="12.95" customHeight="1">
      <c r="A19" s="636" t="s">
        <v>616</v>
      </c>
      <c r="B19" s="636"/>
      <c r="C19" s="636"/>
      <c r="D19" s="634"/>
    </row>
    <row r="20" spans="1:4" s="609" customFormat="1" ht="12" customHeight="1"/>
    <row r="21" spans="1:4" s="641" customFormat="1" ht="15" customHeight="1">
      <c r="A21" s="642" t="s">
        <v>615</v>
      </c>
      <c r="B21" s="642"/>
    </row>
    <row r="22" spans="1:4" s="633" customFormat="1" ht="12.95" customHeight="1">
      <c r="A22" s="636" t="s">
        <v>671</v>
      </c>
      <c r="B22" s="636"/>
      <c r="C22" s="636"/>
      <c r="D22" s="634"/>
    </row>
    <row r="23" spans="1:4" s="633" customFormat="1" ht="25.5" customHeight="1">
      <c r="A23" s="2426" t="s">
        <v>669</v>
      </c>
      <c r="B23" s="2426"/>
      <c r="C23" s="2426"/>
      <c r="D23" s="2426"/>
    </row>
    <row r="24" spans="1:4" s="633" customFormat="1" ht="58.5" customHeight="1">
      <c r="A24" s="709"/>
      <c r="B24" s="709"/>
      <c r="C24" s="709"/>
      <c r="D24" s="709"/>
    </row>
    <row r="25" spans="1:4" ht="30" customHeight="1"/>
    <row r="26" spans="1:4" s="637" customFormat="1" ht="26.25">
      <c r="A26" s="640" t="s">
        <v>1377</v>
      </c>
      <c r="B26" s="639"/>
      <c r="C26" s="638"/>
      <c r="D26" s="644"/>
    </row>
    <row r="27" spans="1:4" ht="9" customHeight="1"/>
    <row r="28" spans="1:4" s="633" customFormat="1" ht="12.95" customHeight="1">
      <c r="A28" s="636" t="s">
        <v>1378</v>
      </c>
      <c r="B28" s="636"/>
      <c r="C28" s="635" t="s">
        <v>1382</v>
      </c>
      <c r="D28" s="634"/>
    </row>
    <row r="29" spans="1:4" s="633" customFormat="1" ht="12.95" customHeight="1">
      <c r="A29" s="636" t="s">
        <v>614</v>
      </c>
      <c r="B29" s="636"/>
      <c r="C29" s="635" t="s">
        <v>1383</v>
      </c>
      <c r="D29" s="634"/>
    </row>
    <row r="30" spans="1:4" s="633" customFormat="1" ht="12.95" customHeight="1">
      <c r="A30" s="636" t="s">
        <v>612</v>
      </c>
      <c r="B30" s="636"/>
      <c r="C30" s="635" t="s">
        <v>613</v>
      </c>
      <c r="D30" s="634"/>
    </row>
    <row r="31" spans="1:4" s="633" customFormat="1" ht="12.95" customHeight="1">
      <c r="A31" s="636" t="s">
        <v>1379</v>
      </c>
      <c r="B31" s="636"/>
      <c r="C31" s="2082" t="s">
        <v>1360</v>
      </c>
      <c r="D31" s="634"/>
    </row>
    <row r="32" spans="1:4" s="633" customFormat="1" ht="12.95" customHeight="1">
      <c r="A32" s="636" t="s">
        <v>1380</v>
      </c>
      <c r="B32" s="636"/>
      <c r="C32" s="635" t="s">
        <v>611</v>
      </c>
      <c r="D32" s="634"/>
    </row>
    <row r="33" spans="1:4" s="633" customFormat="1" ht="12.95" customHeight="1">
      <c r="A33" s="636" t="s">
        <v>1381</v>
      </c>
      <c r="B33" s="636"/>
      <c r="C33" s="635" t="s">
        <v>1384</v>
      </c>
      <c r="D33" s="634"/>
    </row>
    <row r="34" spans="1:4" s="633" customFormat="1" ht="19.5" customHeight="1">
      <c r="A34" s="636"/>
      <c r="B34" s="636"/>
      <c r="C34" s="635"/>
      <c r="D34" s="634"/>
    </row>
    <row r="35" spans="1:4" ht="21" customHeight="1">
      <c r="A35" s="2425" t="s">
        <v>610</v>
      </c>
      <c r="B35" s="2425"/>
      <c r="C35" s="2425"/>
      <c r="D35" s="2425"/>
    </row>
  </sheetData>
  <mergeCells count="2">
    <mergeCell ref="A35:D35"/>
    <mergeCell ref="A23:D23"/>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- 1Q15</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8"/>
  <sheetViews>
    <sheetView showGridLines="0" zoomScale="140" zoomScaleNormal="140" zoomScaleSheetLayoutView="90" workbookViewId="0"/>
  </sheetViews>
  <sheetFormatPr baseColWidth="10" defaultColWidth="11.42578125" defaultRowHeight="22.5" customHeight="1"/>
  <cols>
    <col min="1" max="1" width="50.28515625" style="114" customWidth="1"/>
    <col min="2" max="4" width="14.28515625" style="114" customWidth="1"/>
    <col min="5" max="16384" width="11.42578125" style="114"/>
  </cols>
  <sheetData>
    <row r="1" spans="1:7" s="622" customFormat="1" ht="22.5" customHeight="1">
      <c r="A1" s="739"/>
      <c r="B1" s="740"/>
      <c r="C1" s="740"/>
      <c r="D1" s="740"/>
    </row>
    <row r="2" spans="1:7" s="609" customFormat="1" ht="18.75" customHeight="1">
      <c r="A2" s="741" t="s">
        <v>1620</v>
      </c>
    </row>
    <row r="3" spans="1:7" s="609" customFormat="1" ht="12" customHeight="1"/>
    <row r="4" spans="1:7" s="50" customFormat="1" ht="12.75" customHeight="1">
      <c r="A4" s="742" t="s">
        <v>691</v>
      </c>
      <c r="B4" s="743"/>
      <c r="C4" s="743"/>
      <c r="D4" s="743"/>
    </row>
    <row r="5" spans="1:7" ht="10.5" customHeight="1">
      <c r="A5" s="744"/>
      <c r="B5" s="1368"/>
      <c r="C5" s="210" t="s">
        <v>12</v>
      </c>
      <c r="D5" s="210" t="s">
        <v>12</v>
      </c>
    </row>
    <row r="6" spans="1:7" ht="13.5" customHeight="1">
      <c r="A6" s="148" t="s">
        <v>1</v>
      </c>
      <c r="B6" s="1369" t="s">
        <v>1546</v>
      </c>
      <c r="C6" s="745" t="s">
        <v>1556</v>
      </c>
      <c r="D6" s="745" t="s">
        <v>1557</v>
      </c>
    </row>
    <row r="7" spans="1:7" s="133" customFormat="1" ht="13.5" customHeight="1">
      <c r="A7" s="242" t="s">
        <v>13</v>
      </c>
      <c r="B7" s="1294">
        <v>8586.6996427319991</v>
      </c>
      <c r="C7" s="149">
        <v>-113.67376151100143</v>
      </c>
      <c r="D7" s="149">
        <v>895.45431809799902</v>
      </c>
    </row>
    <row r="8" spans="1:7" s="212" customFormat="1" ht="13.5" customHeight="1">
      <c r="A8" s="746" t="s">
        <v>605</v>
      </c>
      <c r="B8" s="1370">
        <v>3335.9281805199998</v>
      </c>
      <c r="C8" s="747">
        <v>-63.623381260000315</v>
      </c>
      <c r="D8" s="747">
        <v>117.37376378000044</v>
      </c>
    </row>
    <row r="9" spans="1:7" s="212" customFormat="1" ht="13.5" customHeight="1">
      <c r="A9" s="746" t="s">
        <v>556</v>
      </c>
      <c r="B9" s="1371">
        <v>1455.3222301999999</v>
      </c>
      <c r="C9" s="748">
        <v>-99.743015799999739</v>
      </c>
      <c r="D9" s="748">
        <v>135.07432769999969</v>
      </c>
    </row>
    <row r="10" spans="1:7" s="212" customFormat="1" ht="13.5" customHeight="1">
      <c r="A10" s="746" t="s">
        <v>557</v>
      </c>
      <c r="B10" s="1371">
        <v>3611.098217583</v>
      </c>
      <c r="C10" s="748">
        <v>-114.45166949900067</v>
      </c>
      <c r="D10" s="748">
        <v>414.97054451699978</v>
      </c>
    </row>
    <row r="11" spans="1:7" s="212" customFormat="1" ht="13.5" customHeight="1">
      <c r="A11" s="746" t="s">
        <v>684</v>
      </c>
      <c r="B11" s="1371">
        <v>103.84945778299999</v>
      </c>
      <c r="C11" s="748">
        <v>-24.608505421000018</v>
      </c>
      <c r="D11" s="748">
        <v>-4.3363635120000197</v>
      </c>
    </row>
    <row r="12" spans="1:7" s="212" customFormat="1" ht="13.5" customHeight="1">
      <c r="A12" s="749" t="s">
        <v>15</v>
      </c>
      <c r="B12" s="1372">
        <v>80.501556645999869</v>
      </c>
      <c r="C12" s="750">
        <v>188.75281046899931</v>
      </c>
      <c r="D12" s="750">
        <v>232.37204561299913</v>
      </c>
    </row>
    <row r="13" spans="1:7" s="131" customFormat="1" ht="30" customHeight="1">
      <c r="A13" s="751"/>
      <c r="B13" s="146"/>
      <c r="C13" s="146"/>
      <c r="D13" s="146"/>
      <c r="F13" s="212"/>
      <c r="G13" s="212"/>
    </row>
    <row r="14" spans="1:7" s="50" customFormat="1" ht="12.75" customHeight="1">
      <c r="A14" s="742" t="s">
        <v>692</v>
      </c>
      <c r="B14" s="743"/>
      <c r="C14" s="743"/>
      <c r="D14" s="743"/>
    </row>
    <row r="15" spans="1:7" ht="10.5" customHeight="1">
      <c r="A15" s="744"/>
      <c r="B15" s="1368"/>
      <c r="C15" s="210" t="s">
        <v>12</v>
      </c>
      <c r="D15" s="210" t="s">
        <v>12</v>
      </c>
    </row>
    <row r="16" spans="1:7" ht="13.5" customHeight="1">
      <c r="A16" s="148" t="s">
        <v>1</v>
      </c>
      <c r="B16" s="1369" t="s">
        <v>1546</v>
      </c>
      <c r="C16" s="745" t="s">
        <v>1556</v>
      </c>
      <c r="D16" s="745" t="s">
        <v>1557</v>
      </c>
    </row>
    <row r="17" spans="1:4" s="133" customFormat="1" ht="13.5" customHeight="1">
      <c r="A17" s="242" t="s">
        <v>4</v>
      </c>
      <c r="B17" s="1294">
        <v>6124.0951831319999</v>
      </c>
      <c r="C17" s="149">
        <v>2772.436702943</v>
      </c>
      <c r="D17" s="149">
        <v>1246.6665695740003</v>
      </c>
    </row>
    <row r="18" spans="1:4" s="212" customFormat="1" ht="13.5" customHeight="1">
      <c r="A18" s="746" t="s">
        <v>605</v>
      </c>
      <c r="B18" s="1370">
        <v>1169.47781504</v>
      </c>
      <c r="C18" s="747">
        <v>28.583867780000446</v>
      </c>
      <c r="D18" s="747">
        <v>68.797782079999934</v>
      </c>
    </row>
    <row r="19" spans="1:4" s="212" customFormat="1" ht="13.5" customHeight="1">
      <c r="A19" s="746" t="s">
        <v>556</v>
      </c>
      <c r="B19" s="1371">
        <v>461.350166</v>
      </c>
      <c r="C19" s="748">
        <v>-16.006202956000152</v>
      </c>
      <c r="D19" s="748">
        <v>85.471906999999987</v>
      </c>
    </row>
    <row r="20" spans="1:4" s="212" customFormat="1" ht="13.5" customHeight="1">
      <c r="A20" s="746" t="s">
        <v>557</v>
      </c>
      <c r="B20" s="1371">
        <v>1533.4999504730001</v>
      </c>
      <c r="C20" s="748">
        <v>-33.448842938000553</v>
      </c>
      <c r="D20" s="748">
        <v>109.94488403700029</v>
      </c>
    </row>
    <row r="21" spans="1:4" s="212" customFormat="1" ht="13.5" customHeight="1">
      <c r="A21" s="746" t="s">
        <v>684</v>
      </c>
      <c r="B21" s="1371">
        <v>467.76579930299988</v>
      </c>
      <c r="C21" s="748">
        <v>569.75933122899994</v>
      </c>
      <c r="D21" s="748">
        <v>-122.67186723800012</v>
      </c>
    </row>
    <row r="22" spans="1:4" s="212" customFormat="1" ht="13.5" customHeight="1">
      <c r="A22" s="746" t="s">
        <v>685</v>
      </c>
      <c r="B22" s="1371">
        <v>342.03916700000002</v>
      </c>
      <c r="C22" s="748">
        <v>-135.61467199999981</v>
      </c>
      <c r="D22" s="748">
        <v>-93.053316999999993</v>
      </c>
    </row>
    <row r="23" spans="1:4" s="212" customFormat="1" ht="13.5" customHeight="1">
      <c r="A23" s="749" t="s">
        <v>15</v>
      </c>
      <c r="B23" s="1372">
        <v>2149.9622853159999</v>
      </c>
      <c r="C23" s="750">
        <v>2359.1632218280001</v>
      </c>
      <c r="D23" s="750">
        <v>1198.1771806950001</v>
      </c>
    </row>
    <row r="24" spans="1:4" s="131" customFormat="1" ht="30" customHeight="1">
      <c r="A24" s="752"/>
      <c r="B24" s="753"/>
      <c r="C24" s="753"/>
      <c r="D24" s="154"/>
    </row>
    <row r="25" spans="1:4" s="50" customFormat="1" ht="12.75" customHeight="1">
      <c r="A25" s="742" t="s">
        <v>693</v>
      </c>
      <c r="B25" s="743"/>
      <c r="C25" s="743"/>
      <c r="D25" s="743"/>
    </row>
    <row r="26" spans="1:4" ht="10.5" customHeight="1">
      <c r="A26" s="744"/>
      <c r="B26" s="1368"/>
      <c r="C26" s="210" t="s">
        <v>12</v>
      </c>
      <c r="D26" s="210" t="s">
        <v>12</v>
      </c>
    </row>
    <row r="27" spans="1:4" ht="13.5" customHeight="1">
      <c r="A27" s="148" t="s">
        <v>1</v>
      </c>
      <c r="B27" s="1369" t="s">
        <v>1546</v>
      </c>
      <c r="C27" s="745" t="s">
        <v>1556</v>
      </c>
      <c r="D27" s="745" t="s">
        <v>1557</v>
      </c>
    </row>
    <row r="28" spans="1:4" s="133" customFormat="1" ht="13.5" customHeight="1">
      <c r="A28" s="242" t="s">
        <v>170</v>
      </c>
      <c r="B28" s="1294">
        <v>5438.1052131009992</v>
      </c>
      <c r="C28" s="149">
        <v>350.49274009999954</v>
      </c>
      <c r="D28" s="149">
        <v>246.12347487499937</v>
      </c>
    </row>
    <row r="29" spans="1:4" s="212" customFormat="1" ht="13.5" customHeight="1">
      <c r="A29" s="746" t="s">
        <v>605</v>
      </c>
      <c r="B29" s="1370">
        <v>2158.1879679009999</v>
      </c>
      <c r="C29" s="747">
        <v>51.642379330001404</v>
      </c>
      <c r="D29" s="747">
        <v>48.815455137999834</v>
      </c>
    </row>
    <row r="30" spans="1:4" s="212" customFormat="1" ht="13.5" customHeight="1">
      <c r="A30" s="746" t="s">
        <v>556</v>
      </c>
      <c r="B30" s="1371">
        <v>757.72711000000004</v>
      </c>
      <c r="C30" s="748">
        <v>-17.124641274999931</v>
      </c>
      <c r="D30" s="748">
        <v>6.8630370000000767</v>
      </c>
    </row>
    <row r="31" spans="1:4" s="212" customFormat="1" ht="13.5" customHeight="1">
      <c r="A31" s="746" t="s">
        <v>557</v>
      </c>
      <c r="B31" s="1371">
        <v>1917.074065815</v>
      </c>
      <c r="C31" s="748">
        <v>2.6081151239993687</v>
      </c>
      <c r="D31" s="748">
        <v>71.064063412000223</v>
      </c>
    </row>
    <row r="32" spans="1:4" s="212" customFormat="1" ht="13.5" customHeight="1">
      <c r="A32" s="746" t="s">
        <v>684</v>
      </c>
      <c r="B32" s="1371">
        <v>97.75752153600007</v>
      </c>
      <c r="C32" s="748">
        <v>-33.961889986000017</v>
      </c>
      <c r="D32" s="748">
        <v>-9.3947003349998823</v>
      </c>
    </row>
    <row r="33" spans="1:15" s="212" customFormat="1" ht="13.5" customHeight="1">
      <c r="A33" s="746" t="s">
        <v>685</v>
      </c>
      <c r="B33" s="1371">
        <v>145.41719000000001</v>
      </c>
      <c r="C33" s="748">
        <v>-19.761907000000008</v>
      </c>
      <c r="D33" s="748">
        <v>-12.220346000000006</v>
      </c>
    </row>
    <row r="34" spans="1:15" s="212" customFormat="1" ht="13.5" customHeight="1">
      <c r="A34" s="749" t="s">
        <v>15</v>
      </c>
      <c r="B34" s="1372">
        <v>361.94135784899942</v>
      </c>
      <c r="C34" s="750">
        <v>367.09068390699872</v>
      </c>
      <c r="D34" s="750">
        <v>140.99596565999911</v>
      </c>
    </row>
    <row r="35" spans="1:15" s="131" customFormat="1" ht="30" customHeight="1">
      <c r="A35" s="752"/>
      <c r="B35" s="753"/>
      <c r="C35" s="753"/>
      <c r="D35" s="154"/>
    </row>
    <row r="36" spans="1:15" s="50" customFormat="1" ht="12.75" customHeight="1">
      <c r="A36" s="742" t="s">
        <v>694</v>
      </c>
      <c r="B36" s="743"/>
      <c r="C36" s="743"/>
      <c r="D36" s="743"/>
    </row>
    <row r="37" spans="1:15" ht="10.5" customHeight="1">
      <c r="A37" s="744"/>
      <c r="B37" s="1368"/>
      <c r="C37" s="210" t="s">
        <v>12</v>
      </c>
      <c r="D37" s="210" t="s">
        <v>12</v>
      </c>
    </row>
    <row r="38" spans="1:15" ht="13.5" customHeight="1">
      <c r="A38" s="148" t="s">
        <v>1</v>
      </c>
      <c r="B38" s="1369" t="s">
        <v>1546</v>
      </c>
      <c r="C38" s="745" t="s">
        <v>1556</v>
      </c>
      <c r="D38" s="745" t="s">
        <v>1557</v>
      </c>
    </row>
    <row r="39" spans="1:15" s="133" customFormat="1" ht="13.5" customHeight="1">
      <c r="A39" s="242" t="s">
        <v>261</v>
      </c>
      <c r="B39" s="1294">
        <v>574.58509374799996</v>
      </c>
      <c r="C39" s="149">
        <v>-246.85618674900002</v>
      </c>
      <c r="D39" s="149">
        <v>494.41952229199995</v>
      </c>
    </row>
    <row r="40" spans="1:15" s="212" customFormat="1" ht="13.5" customHeight="1">
      <c r="A40" s="746" t="s">
        <v>605</v>
      </c>
      <c r="B40" s="1370">
        <v>-45.323380999999991</v>
      </c>
      <c r="C40" s="747">
        <v>34.270142000000114</v>
      </c>
      <c r="D40" s="747">
        <v>-118.85132899999999</v>
      </c>
    </row>
    <row r="41" spans="1:15" s="212" customFormat="1" ht="13.5" customHeight="1">
      <c r="A41" s="746" t="s">
        <v>556</v>
      </c>
      <c r="B41" s="1371">
        <v>289.877611</v>
      </c>
      <c r="C41" s="748">
        <v>-172.02194799999995</v>
      </c>
      <c r="D41" s="748">
        <v>204.28309999999999</v>
      </c>
    </row>
    <row r="42" spans="1:15" s="212" customFormat="1" ht="13.5" customHeight="1">
      <c r="A42" s="746" t="s">
        <v>557</v>
      </c>
      <c r="B42" s="1371">
        <v>311.61220426599999</v>
      </c>
      <c r="C42" s="748">
        <v>-153.38206135899992</v>
      </c>
      <c r="D42" s="748">
        <v>405.04066419699996</v>
      </c>
    </row>
    <row r="43" spans="1:15" s="212" customFormat="1" ht="13.5" customHeight="1">
      <c r="A43" s="749" t="s">
        <v>15</v>
      </c>
      <c r="B43" s="1372">
        <v>18.41865948200001</v>
      </c>
      <c r="C43" s="750">
        <v>44.27768060999972</v>
      </c>
      <c r="D43" s="750">
        <v>3.947087095000029</v>
      </c>
    </row>
    <row r="44" spans="1:15" s="131" customFormat="1" ht="13.5" customHeight="1">
      <c r="A44" s="753"/>
      <c r="B44" s="753"/>
      <c r="C44" s="753"/>
      <c r="D44" s="154"/>
    </row>
    <row r="45" spans="1:15" ht="13.5" customHeight="1">
      <c r="A45" s="753"/>
      <c r="B45" s="754"/>
      <c r="C45" s="754"/>
      <c r="D45" s="754"/>
    </row>
    <row r="46" spans="1:15" ht="29.25" customHeight="1">
      <c r="A46" s="2431" t="s">
        <v>1946</v>
      </c>
      <c r="B46" s="2431"/>
      <c r="C46" s="2431"/>
      <c r="D46" s="2431"/>
      <c r="E46" s="2291"/>
      <c r="F46" s="2291"/>
      <c r="G46" s="2291"/>
      <c r="H46" s="2291"/>
      <c r="I46" s="2291"/>
      <c r="J46" s="2291"/>
      <c r="K46" s="2291"/>
      <c r="L46" s="2291"/>
      <c r="M46" s="2291"/>
      <c r="N46" s="2291"/>
      <c r="O46" s="2291"/>
    </row>
    <row r="47" spans="1:15" ht="13.5" customHeight="1">
      <c r="A47" s="753"/>
      <c r="B47" s="753"/>
      <c r="C47" s="753"/>
      <c r="D47" s="744"/>
    </row>
    <row r="48" spans="1:15" s="131" customFormat="1" ht="22.5" customHeight="1">
      <c r="A48" s="744"/>
      <c r="B48" s="744"/>
      <c r="C48" s="744"/>
      <c r="D48" s="744"/>
    </row>
    <row r="49" spans="1:6" s="131" customFormat="1" ht="22.5" customHeight="1">
      <c r="A49" s="142"/>
      <c r="B49" s="142"/>
      <c r="C49" s="142"/>
      <c r="D49" s="142"/>
    </row>
    <row r="50" spans="1:6" s="131" customFormat="1" ht="22.5" customHeight="1">
      <c r="A50" s="142"/>
      <c r="B50" s="142"/>
      <c r="C50" s="142"/>
      <c r="D50" s="142"/>
    </row>
    <row r="51" spans="1:6" s="131" customFormat="1" ht="22.5" customHeight="1">
      <c r="A51" s="142"/>
      <c r="B51" s="142"/>
      <c r="C51" s="142"/>
      <c r="D51" s="142"/>
      <c r="F51" s="114"/>
    </row>
    <row r="52" spans="1:6" s="131" customFormat="1" ht="22.5" customHeight="1">
      <c r="A52" s="142"/>
      <c r="B52" s="142"/>
      <c r="C52" s="142"/>
      <c r="D52" s="142"/>
      <c r="F52" s="114"/>
    </row>
    <row r="53" spans="1:6" s="131" customFormat="1" ht="22.5" customHeight="1">
      <c r="F53" s="114"/>
    </row>
    <row r="54" spans="1:6" s="131" customFormat="1" ht="22.5" customHeight="1">
      <c r="F54" s="114"/>
    </row>
    <row r="55" spans="1:6" s="131" customFormat="1" ht="22.5" customHeight="1">
      <c r="F55" s="114"/>
    </row>
    <row r="56" spans="1:6" ht="22.5" customHeight="1">
      <c r="A56" s="131"/>
      <c r="B56" s="131"/>
      <c r="C56" s="131"/>
      <c r="D56" s="131"/>
    </row>
    <row r="60" spans="1:6" s="131" customFormat="1" ht="22.5" customHeight="1">
      <c r="A60" s="114"/>
      <c r="B60" s="114"/>
      <c r="C60" s="114"/>
      <c r="D60" s="114"/>
      <c r="F60" s="114"/>
    </row>
    <row r="61" spans="1:6" s="131" customFormat="1" ht="22.5" customHeight="1">
      <c r="A61" s="114"/>
      <c r="B61" s="114"/>
      <c r="C61" s="114"/>
      <c r="D61" s="114"/>
      <c r="F61" s="114"/>
    </row>
    <row r="62" spans="1:6" s="131" customFormat="1" ht="22.5" customHeight="1">
      <c r="A62" s="114"/>
      <c r="B62" s="114"/>
      <c r="C62" s="114"/>
      <c r="D62" s="114"/>
      <c r="F62" s="114"/>
    </row>
    <row r="63" spans="1:6" s="131" customFormat="1" ht="22.5" customHeight="1">
      <c r="A63" s="114"/>
      <c r="B63" s="114"/>
      <c r="C63" s="114"/>
      <c r="D63" s="114"/>
      <c r="F63" s="114"/>
    </row>
    <row r="64" spans="1:6" s="131" customFormat="1" ht="22.5" customHeight="1">
      <c r="A64" s="114"/>
      <c r="B64" s="114"/>
      <c r="C64" s="114"/>
      <c r="D64" s="114"/>
      <c r="F64" s="114"/>
    </row>
    <row r="65" spans="1:6" s="131" customFormat="1" ht="22.5" customHeight="1">
      <c r="A65" s="114"/>
      <c r="B65" s="114"/>
      <c r="C65" s="114"/>
      <c r="D65" s="114"/>
      <c r="F65" s="114"/>
    </row>
    <row r="66" spans="1:6" s="131" customFormat="1" ht="22.5" customHeight="1">
      <c r="A66" s="114"/>
      <c r="B66" s="114"/>
      <c r="C66" s="114"/>
      <c r="D66" s="114"/>
      <c r="F66" s="114"/>
    </row>
    <row r="67" spans="1:6" s="131" customFormat="1" ht="22.5" customHeight="1">
      <c r="A67" s="114"/>
      <c r="B67" s="114"/>
      <c r="C67" s="114"/>
      <c r="D67" s="114"/>
      <c r="F67" s="114"/>
    </row>
    <row r="68" spans="1:6" s="131" customFormat="1" ht="22.5" customHeight="1">
      <c r="A68" s="114"/>
      <c r="B68" s="114"/>
      <c r="C68" s="114"/>
      <c r="D68" s="114"/>
      <c r="F68" s="114"/>
    </row>
  </sheetData>
  <mergeCells count="1">
    <mergeCell ref="A46:D46"/>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- 1Q15&amp;C&amp;8CHAPTER 2 SEGMENTAL REPORTING&amp;R&amp;8Financial performance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0"/>
  <sheetViews>
    <sheetView showGridLines="0" showZeros="0" zoomScale="140" zoomScaleNormal="140" zoomScaleSheetLayoutView="100" workbookViewId="0"/>
  </sheetViews>
  <sheetFormatPr baseColWidth="10" defaultColWidth="10.85546875" defaultRowHeight="22.5" customHeight="1"/>
  <cols>
    <col min="1" max="1" width="23.140625" style="559" customWidth="1"/>
    <col min="2" max="15" width="5" style="559" customWidth="1"/>
    <col min="16" max="19" width="5.7109375" style="559" customWidth="1"/>
    <col min="20" max="20" width="5.42578125" style="772" customWidth="1"/>
    <col min="21" max="22" width="5.42578125" style="559" customWidth="1"/>
    <col min="23" max="23" width="4.85546875" style="559" customWidth="1"/>
    <col min="24" max="24" width="4.7109375" style="559" customWidth="1"/>
    <col min="25" max="25" width="10.85546875" style="559" customWidth="1"/>
    <col min="26" max="26" width="49" style="559" customWidth="1"/>
    <col min="27" max="33" width="10.42578125" style="559" customWidth="1"/>
    <col min="34" max="34" width="10.85546875" style="559" customWidth="1"/>
    <col min="35" max="35" width="49" style="559" customWidth="1"/>
    <col min="36" max="42" width="10.42578125" style="559" customWidth="1"/>
    <col min="43" max="16384" width="10.85546875" style="559"/>
  </cols>
  <sheetData>
    <row r="1" spans="1:18" s="622" customFormat="1" ht="22.5" customHeight="1">
      <c r="A1" s="739"/>
      <c r="B1" s="740"/>
      <c r="C1" s="740"/>
      <c r="D1" s="740"/>
      <c r="E1" s="740"/>
      <c r="F1" s="740"/>
      <c r="G1" s="740"/>
      <c r="H1" s="740"/>
      <c r="I1" s="740"/>
      <c r="J1" s="740"/>
      <c r="K1" s="740"/>
      <c r="L1" s="740"/>
      <c r="M1" s="740"/>
      <c r="N1" s="740"/>
      <c r="O1" s="740"/>
    </row>
    <row r="2" spans="1:18" s="609" customFormat="1" ht="18.75" customHeight="1">
      <c r="A2" s="741" t="s">
        <v>1604</v>
      </c>
    </row>
    <row r="3" spans="1:18" s="609" customFormat="1" ht="12" customHeight="1"/>
    <row r="4" spans="1:18" s="99" customFormat="1" ht="33" customHeight="1">
      <c r="B4" s="2550" t="s">
        <v>695</v>
      </c>
      <c r="C4" s="2550"/>
      <c r="D4" s="2550" t="s">
        <v>556</v>
      </c>
      <c r="E4" s="2550"/>
      <c r="F4" s="2550" t="s">
        <v>557</v>
      </c>
      <c r="G4" s="2550"/>
      <c r="H4" s="2550" t="s">
        <v>684</v>
      </c>
      <c r="I4" s="2550"/>
      <c r="J4" s="2550" t="s">
        <v>1605</v>
      </c>
      <c r="K4" s="2550"/>
      <c r="L4" s="2548" t="s">
        <v>1606</v>
      </c>
      <c r="M4" s="2548"/>
      <c r="N4" s="2548" t="s">
        <v>696</v>
      </c>
      <c r="O4" s="2548"/>
      <c r="P4" s="2549"/>
      <c r="Q4" s="2549"/>
      <c r="R4" s="755"/>
    </row>
    <row r="5" spans="1:18" s="95" customFormat="1" ht="11.1" customHeight="1">
      <c r="A5" s="756" t="s">
        <v>1</v>
      </c>
      <c r="B5" s="1373" t="s">
        <v>1546</v>
      </c>
      <c r="C5" s="757" t="s">
        <v>1189</v>
      </c>
      <c r="D5" s="1373" t="s">
        <v>1546</v>
      </c>
      <c r="E5" s="757" t="s">
        <v>1189</v>
      </c>
      <c r="F5" s="1373" t="s">
        <v>1546</v>
      </c>
      <c r="G5" s="757" t="s">
        <v>1189</v>
      </c>
      <c r="H5" s="1373" t="s">
        <v>1546</v>
      </c>
      <c r="I5" s="757" t="s">
        <v>1189</v>
      </c>
      <c r="J5" s="1373" t="s">
        <v>1546</v>
      </c>
      <c r="K5" s="757" t="s">
        <v>1189</v>
      </c>
      <c r="L5" s="1373" t="s">
        <v>1546</v>
      </c>
      <c r="M5" s="757" t="s">
        <v>1189</v>
      </c>
      <c r="N5" s="1373" t="s">
        <v>1546</v>
      </c>
      <c r="O5" s="757" t="s">
        <v>1189</v>
      </c>
      <c r="P5" s="100"/>
      <c r="Q5" s="100"/>
      <c r="R5" s="758"/>
    </row>
    <row r="6" spans="1:18" s="95" customFormat="1" ht="11.1" customHeight="1">
      <c r="A6" s="759" t="s">
        <v>697</v>
      </c>
      <c r="B6" s="1374">
        <v>3246.8511805200001</v>
      </c>
      <c r="C6" s="760">
        <v>3100.5374167399996</v>
      </c>
      <c r="D6" s="1374">
        <v>1398.4922302</v>
      </c>
      <c r="E6" s="760">
        <v>1237.1079025000001</v>
      </c>
      <c r="F6" s="1374">
        <v>3434.6122175830001</v>
      </c>
      <c r="G6" s="760">
        <v>2969.200673066</v>
      </c>
      <c r="H6" s="1374">
        <v>83.785457782999998</v>
      </c>
      <c r="I6" s="760">
        <v>77.238821295000008</v>
      </c>
      <c r="J6" s="1374">
        <v>0</v>
      </c>
      <c r="K6" s="760">
        <v>0</v>
      </c>
      <c r="L6" s="1374">
        <v>422.95855691400027</v>
      </c>
      <c r="M6" s="760">
        <v>307.16060839900047</v>
      </c>
      <c r="N6" s="1374">
        <v>8586.6996429999999</v>
      </c>
      <c r="O6" s="760">
        <v>7691.245422</v>
      </c>
      <c r="P6" s="96"/>
      <c r="Q6" s="96"/>
      <c r="R6" s="758"/>
    </row>
    <row r="7" spans="1:18" s="95" customFormat="1" ht="11.1" customHeight="1">
      <c r="A7" s="761" t="s">
        <v>1607</v>
      </c>
      <c r="B7" s="1375">
        <v>89.076999999999998</v>
      </c>
      <c r="C7" s="762">
        <v>118.017</v>
      </c>
      <c r="D7" s="1375">
        <v>56.83</v>
      </c>
      <c r="E7" s="762">
        <v>83.14</v>
      </c>
      <c r="F7" s="1375">
        <v>176.48599999999999</v>
      </c>
      <c r="G7" s="762">
        <v>226.92699999999999</v>
      </c>
      <c r="H7" s="1375">
        <v>20.064</v>
      </c>
      <c r="I7" s="762">
        <v>30.946999999999999</v>
      </c>
      <c r="J7" s="1375">
        <v>0</v>
      </c>
      <c r="K7" s="762">
        <v>0</v>
      </c>
      <c r="L7" s="1375">
        <v>-342.45699999999999</v>
      </c>
      <c r="M7" s="762">
        <v>-459.03099999999995</v>
      </c>
      <c r="N7" s="1375">
        <v>0</v>
      </c>
      <c r="O7" s="762">
        <v>0</v>
      </c>
      <c r="P7" s="96"/>
      <c r="Q7" s="96"/>
      <c r="R7" s="758"/>
    </row>
    <row r="8" spans="1:18" s="95" customFormat="1" ht="11.1" customHeight="1">
      <c r="A8" s="763" t="s">
        <v>13</v>
      </c>
      <c r="B8" s="1374">
        <v>3335.9281805199998</v>
      </c>
      <c r="C8" s="760">
        <v>3218.5544167399994</v>
      </c>
      <c r="D8" s="1374">
        <v>1455.3222301999999</v>
      </c>
      <c r="E8" s="760">
        <v>1320.2479025000002</v>
      </c>
      <c r="F8" s="1374">
        <v>3611.098217583</v>
      </c>
      <c r="G8" s="760">
        <v>3196.1276730660002</v>
      </c>
      <c r="H8" s="1374">
        <v>103.84945778299999</v>
      </c>
      <c r="I8" s="760">
        <v>108.18582129500001</v>
      </c>
      <c r="J8" s="1374">
        <v>0</v>
      </c>
      <c r="K8" s="760">
        <v>0</v>
      </c>
      <c r="L8" s="1374">
        <v>80.501556914000219</v>
      </c>
      <c r="M8" s="760">
        <v>-151.87039160099985</v>
      </c>
      <c r="N8" s="1374">
        <v>8586.6996429999999</v>
      </c>
      <c r="O8" s="760">
        <v>7691.245422</v>
      </c>
      <c r="P8" s="96"/>
      <c r="Q8" s="96"/>
      <c r="R8" s="758"/>
    </row>
    <row r="9" spans="1:18" s="95" customFormat="1" ht="11.1" customHeight="1">
      <c r="A9" s="761" t="s">
        <v>4</v>
      </c>
      <c r="B9" s="1375">
        <v>1169.47781504</v>
      </c>
      <c r="C9" s="762">
        <v>1100.6800329600001</v>
      </c>
      <c r="D9" s="1375">
        <v>461.350166</v>
      </c>
      <c r="E9" s="762">
        <v>375.87825900000001</v>
      </c>
      <c r="F9" s="1375">
        <v>1533.4999504730001</v>
      </c>
      <c r="G9" s="762">
        <v>1423.5550664359998</v>
      </c>
      <c r="H9" s="1375">
        <v>467.76579930299988</v>
      </c>
      <c r="I9" s="762">
        <v>590.437666541</v>
      </c>
      <c r="J9" s="1375">
        <v>342.03916700000002</v>
      </c>
      <c r="K9" s="762">
        <v>435.09248400000001</v>
      </c>
      <c r="L9" s="1375">
        <v>2149.9622851840004</v>
      </c>
      <c r="M9" s="762">
        <v>951.7851050630004</v>
      </c>
      <c r="N9" s="1375">
        <v>6124.0951830000004</v>
      </c>
      <c r="O9" s="762">
        <v>4877.4286140000004</v>
      </c>
      <c r="P9" s="96"/>
      <c r="Q9" s="96"/>
      <c r="R9" s="758"/>
    </row>
    <row r="10" spans="1:18" s="95" customFormat="1" ht="11.1" customHeight="1">
      <c r="A10" s="764" t="s">
        <v>120</v>
      </c>
      <c r="B10" s="1376">
        <v>4505.4059955599996</v>
      </c>
      <c r="C10" s="765">
        <v>4319.2344496999995</v>
      </c>
      <c r="D10" s="1376">
        <v>1916.6723961999999</v>
      </c>
      <c r="E10" s="765">
        <v>1696.1261615000003</v>
      </c>
      <c r="F10" s="1376">
        <v>5144.5981680559998</v>
      </c>
      <c r="G10" s="765">
        <v>4619.682739502</v>
      </c>
      <c r="H10" s="1376">
        <v>571.61525708599993</v>
      </c>
      <c r="I10" s="765">
        <v>698.62348783599998</v>
      </c>
      <c r="J10" s="1376">
        <v>342.03916700000002</v>
      </c>
      <c r="K10" s="765">
        <v>435.09248400000001</v>
      </c>
      <c r="L10" s="1376">
        <v>2230.4638420980032</v>
      </c>
      <c r="M10" s="765">
        <v>799.91471346200046</v>
      </c>
      <c r="N10" s="1376">
        <v>14710.794826000001</v>
      </c>
      <c r="O10" s="765">
        <v>12568.674036</v>
      </c>
      <c r="P10" s="97"/>
      <c r="Q10" s="97"/>
      <c r="R10" s="758"/>
    </row>
    <row r="11" spans="1:18" s="95" customFormat="1" ht="11.1" customHeight="1">
      <c r="A11" s="766" t="s">
        <v>170</v>
      </c>
      <c r="B11" s="1377">
        <v>2158.1879679009999</v>
      </c>
      <c r="C11" s="767">
        <v>2109.372512763</v>
      </c>
      <c r="D11" s="1377">
        <v>757.72711000000004</v>
      </c>
      <c r="E11" s="767">
        <v>750.86407299999996</v>
      </c>
      <c r="F11" s="1377">
        <v>1917.074065815</v>
      </c>
      <c r="G11" s="767">
        <v>1846.0100024029998</v>
      </c>
      <c r="H11" s="1377">
        <v>97.75752153600007</v>
      </c>
      <c r="I11" s="767">
        <v>107.15222187099995</v>
      </c>
      <c r="J11" s="1377">
        <v>145.41719000000001</v>
      </c>
      <c r="K11" s="767">
        <v>157.63753600000001</v>
      </c>
      <c r="L11" s="1377">
        <v>361.94135774800003</v>
      </c>
      <c r="M11" s="767">
        <v>220.94539196300042</v>
      </c>
      <c r="N11" s="1377">
        <v>5438.1052129999998</v>
      </c>
      <c r="O11" s="767">
        <v>5191.9817380000004</v>
      </c>
      <c r="P11" s="97"/>
      <c r="Q11" s="97"/>
      <c r="R11" s="758"/>
    </row>
    <row r="12" spans="1:18" s="95" customFormat="1" ht="11.1" customHeight="1">
      <c r="A12" s="768" t="s">
        <v>256</v>
      </c>
      <c r="B12" s="1374">
        <v>2347.2180276589997</v>
      </c>
      <c r="C12" s="760">
        <v>2209.8619369369994</v>
      </c>
      <c r="D12" s="1374">
        <v>1158.9452861999998</v>
      </c>
      <c r="E12" s="760">
        <v>945.26208850000035</v>
      </c>
      <c r="F12" s="1374">
        <v>3227.524102241</v>
      </c>
      <c r="G12" s="760">
        <v>2773.6727370990002</v>
      </c>
      <c r="H12" s="1374">
        <v>473.85773554999986</v>
      </c>
      <c r="I12" s="760">
        <v>591.47126596500004</v>
      </c>
      <c r="J12" s="1374">
        <v>196.62197700000002</v>
      </c>
      <c r="K12" s="760">
        <v>277.454948</v>
      </c>
      <c r="L12" s="1374">
        <v>1868.522484350003</v>
      </c>
      <c r="M12" s="760">
        <v>578.96932149900022</v>
      </c>
      <c r="N12" s="1374">
        <v>9272.6896130000023</v>
      </c>
      <c r="O12" s="760">
        <v>7376.6922979999999</v>
      </c>
      <c r="P12" s="97"/>
      <c r="Q12" s="97"/>
      <c r="R12" s="758"/>
    </row>
    <row r="13" spans="1:18" s="95" customFormat="1" ht="11.1" customHeight="1">
      <c r="A13" s="769" t="s">
        <v>30</v>
      </c>
      <c r="B13" s="1377">
        <v>0</v>
      </c>
      <c r="C13" s="767">
        <v>-1.274</v>
      </c>
      <c r="D13" s="1377">
        <v>-0.58254499999999998</v>
      </c>
      <c r="E13" s="767">
        <v>-2.7E-2</v>
      </c>
      <c r="F13" s="1377">
        <v>5.8352399960000003</v>
      </c>
      <c r="G13" s="767">
        <v>0.40314999099999999</v>
      </c>
      <c r="H13" s="1377">
        <v>0</v>
      </c>
      <c r="I13" s="767">
        <v>0</v>
      </c>
      <c r="J13" s="1377">
        <v>0</v>
      </c>
      <c r="K13" s="767">
        <v>0</v>
      </c>
      <c r="L13" s="1377">
        <v>6.3681080039999998</v>
      </c>
      <c r="M13" s="767">
        <v>0.87371500899999988</v>
      </c>
      <c r="N13" s="1377">
        <v>11.620803</v>
      </c>
      <c r="O13" s="767">
        <v>-2.4135E-2</v>
      </c>
      <c r="P13" s="97"/>
      <c r="Q13" s="97"/>
      <c r="R13" s="770"/>
    </row>
    <row r="14" spans="1:18" s="95" customFormat="1" ht="11.1" customHeight="1">
      <c r="A14" s="769" t="s">
        <v>261</v>
      </c>
      <c r="B14" s="1377">
        <v>-45.323380999999991</v>
      </c>
      <c r="C14" s="767">
        <v>73.527947999999995</v>
      </c>
      <c r="D14" s="1377">
        <v>289.877611</v>
      </c>
      <c r="E14" s="767">
        <v>85.594510999999997</v>
      </c>
      <c r="F14" s="1377">
        <v>311.61220426599999</v>
      </c>
      <c r="G14" s="767">
        <v>-93.428459930999992</v>
      </c>
      <c r="H14" s="1377">
        <v>0</v>
      </c>
      <c r="I14" s="767">
        <v>0.17100000000000001</v>
      </c>
      <c r="J14" s="1377">
        <v>0</v>
      </c>
      <c r="K14" s="767">
        <v>0</v>
      </c>
      <c r="L14" s="1377">
        <v>18.418659734000073</v>
      </c>
      <c r="M14" s="767">
        <v>14.300571931</v>
      </c>
      <c r="N14" s="1377">
        <v>574.58509400000003</v>
      </c>
      <c r="O14" s="767">
        <v>80.165571</v>
      </c>
      <c r="P14" s="97"/>
      <c r="Q14" s="97" t="s">
        <v>0</v>
      </c>
      <c r="R14" s="770"/>
    </row>
    <row r="15" spans="1:18" s="95" customFormat="1" ht="11.1" customHeight="1">
      <c r="A15" s="771" t="s">
        <v>698</v>
      </c>
      <c r="B15" s="1375">
        <v>0</v>
      </c>
      <c r="C15" s="762">
        <v>0</v>
      </c>
      <c r="D15" s="1375">
        <v>2.5999999999999999E-2</v>
      </c>
      <c r="E15" s="762">
        <v>-14.797000000000001</v>
      </c>
      <c r="F15" s="1375">
        <v>-56.716999999999999</v>
      </c>
      <c r="G15" s="762">
        <v>2.1190000000000002</v>
      </c>
      <c r="H15" s="1375">
        <v>0</v>
      </c>
      <c r="I15" s="762">
        <v>0</v>
      </c>
      <c r="J15" s="1375">
        <v>0</v>
      </c>
      <c r="K15" s="762">
        <v>0</v>
      </c>
      <c r="L15" s="1375">
        <v>56.690999999999995</v>
      </c>
      <c r="M15" s="762">
        <v>12.678000000000001</v>
      </c>
      <c r="N15" s="1375">
        <v>0</v>
      </c>
      <c r="O15" s="762">
        <v>0</v>
      </c>
      <c r="P15" s="97"/>
      <c r="Q15" s="97"/>
      <c r="R15" s="758"/>
    </row>
    <row r="16" spans="1:18" s="95" customFormat="1" ht="11.1" customHeight="1">
      <c r="A16" s="763" t="s">
        <v>9</v>
      </c>
      <c r="B16" s="1374">
        <v>2392.5414086589999</v>
      </c>
      <c r="C16" s="760">
        <v>2135.0599889369996</v>
      </c>
      <c r="D16" s="1374">
        <v>868.5111301999998</v>
      </c>
      <c r="E16" s="760">
        <v>844.84357750000026</v>
      </c>
      <c r="F16" s="1374">
        <v>2865.0301379709999</v>
      </c>
      <c r="G16" s="760">
        <v>2869.6233470210004</v>
      </c>
      <c r="H16" s="1374">
        <v>473.85773554999986</v>
      </c>
      <c r="I16" s="760">
        <v>591.30026596499999</v>
      </c>
      <c r="J16" s="1374">
        <v>196.62197700000002</v>
      </c>
      <c r="K16" s="760">
        <v>277.454948</v>
      </c>
      <c r="L16" s="1374">
        <v>1913.1629326200029</v>
      </c>
      <c r="M16" s="760">
        <v>578.22046457700003</v>
      </c>
      <c r="N16" s="1374">
        <v>8709.7253220000021</v>
      </c>
      <c r="O16" s="760">
        <v>7296.5025920000007</v>
      </c>
      <c r="P16" s="97"/>
      <c r="Q16" s="97"/>
      <c r="R16" s="758"/>
    </row>
    <row r="17" spans="1:20" s="95" customFormat="1" ht="11.1" customHeight="1">
      <c r="A17" s="766" t="s">
        <v>1207</v>
      </c>
      <c r="B17" s="1377">
        <v>645.98618033793002</v>
      </c>
      <c r="C17" s="767">
        <v>576.46619701298994</v>
      </c>
      <c r="D17" s="1377">
        <v>234.49800515399997</v>
      </c>
      <c r="E17" s="767">
        <v>228.10776592500008</v>
      </c>
      <c r="F17" s="1377">
        <v>830.85874001158993</v>
      </c>
      <c r="G17" s="767">
        <v>889.5832375765101</v>
      </c>
      <c r="H17" s="1377">
        <v>123.20301124299996</v>
      </c>
      <c r="I17" s="767">
        <v>159.65107181055001</v>
      </c>
      <c r="J17" s="1377">
        <v>-33.195273999999998</v>
      </c>
      <c r="K17" s="767">
        <v>42.419316999999999</v>
      </c>
      <c r="L17" s="1377">
        <v>328.23458425348025</v>
      </c>
      <c r="M17" s="767">
        <v>-97.191769325050188</v>
      </c>
      <c r="N17" s="1377">
        <v>2129.585247</v>
      </c>
      <c r="O17" s="767">
        <v>1799.0358200000001</v>
      </c>
      <c r="P17" s="97"/>
      <c r="Q17" s="97"/>
      <c r="R17" s="770"/>
    </row>
    <row r="18" spans="1:20" s="95" customFormat="1" ht="18.95" customHeight="1">
      <c r="A18" s="771" t="s">
        <v>1187</v>
      </c>
      <c r="B18" s="1375">
        <v>0.218</v>
      </c>
      <c r="C18" s="762">
        <v>0</v>
      </c>
      <c r="D18" s="1375">
        <v>0</v>
      </c>
      <c r="E18" s="762">
        <v>0</v>
      </c>
      <c r="F18" s="1375">
        <v>0</v>
      </c>
      <c r="G18" s="762">
        <v>0</v>
      </c>
      <c r="H18" s="1375">
        <v>0</v>
      </c>
      <c r="I18" s="762">
        <v>0</v>
      </c>
      <c r="J18" s="1375">
        <v>0</v>
      </c>
      <c r="K18" s="762">
        <v>0</v>
      </c>
      <c r="L18" s="1375">
        <v>-47.499470000000002</v>
      </c>
      <c r="M18" s="762">
        <v>-18.994</v>
      </c>
      <c r="N18" s="1375">
        <v>-47.281469999999999</v>
      </c>
      <c r="O18" s="762">
        <v>-18.994</v>
      </c>
      <c r="P18" s="97"/>
      <c r="Q18" s="97"/>
      <c r="R18" s="770"/>
    </row>
    <row r="19" spans="1:20" s="95" customFormat="1" ht="11.1" customHeight="1">
      <c r="A19" s="764" t="s">
        <v>10</v>
      </c>
      <c r="B19" s="1376">
        <v>1746.7732283210701</v>
      </c>
      <c r="C19" s="765">
        <v>1558.5937919240096</v>
      </c>
      <c r="D19" s="1376">
        <v>634.0131250459998</v>
      </c>
      <c r="E19" s="765">
        <v>616.73581157500018</v>
      </c>
      <c r="F19" s="1376">
        <v>2034.1713979594101</v>
      </c>
      <c r="G19" s="765">
        <v>1980.0401094444903</v>
      </c>
      <c r="H19" s="1376">
        <v>350.65472430699992</v>
      </c>
      <c r="I19" s="765">
        <v>431.64919415445002</v>
      </c>
      <c r="J19" s="1376">
        <v>229.817251</v>
      </c>
      <c r="K19" s="765">
        <v>235.035631</v>
      </c>
      <c r="L19" s="1376">
        <v>1537.4288773665203</v>
      </c>
      <c r="M19" s="765">
        <v>656.41823290204957</v>
      </c>
      <c r="N19" s="1376">
        <v>6532.858604</v>
      </c>
      <c r="O19" s="765">
        <v>5478.4727709999997</v>
      </c>
      <c r="P19" s="97"/>
      <c r="Q19" s="97"/>
      <c r="R19" s="770"/>
    </row>
    <row r="20" spans="1:20" ht="7.5" customHeight="1">
      <c r="A20" s="772"/>
      <c r="B20" s="773"/>
      <c r="C20" s="773"/>
      <c r="D20" s="773"/>
      <c r="E20" s="773"/>
      <c r="F20" s="773"/>
      <c r="G20" s="773"/>
      <c r="H20" s="773"/>
      <c r="I20" s="773"/>
      <c r="J20" s="773"/>
      <c r="K20" s="773"/>
      <c r="L20" s="773"/>
      <c r="M20" s="773"/>
      <c r="N20" s="773"/>
      <c r="O20" s="773"/>
      <c r="P20" s="773"/>
      <c r="Q20" s="773"/>
      <c r="R20" s="773"/>
      <c r="S20" s="773"/>
    </row>
    <row r="21" spans="1:20" ht="30" customHeight="1">
      <c r="A21" s="2431" t="s">
        <v>1946</v>
      </c>
      <c r="B21" s="2431"/>
      <c r="C21" s="2431"/>
      <c r="D21" s="2431"/>
      <c r="E21" s="2431"/>
      <c r="F21" s="2431"/>
      <c r="G21" s="2431"/>
      <c r="H21" s="2431"/>
      <c r="I21" s="2431"/>
      <c r="J21" s="2431"/>
      <c r="K21" s="2431"/>
      <c r="L21" s="2431"/>
      <c r="M21" s="2431"/>
      <c r="N21" s="2431"/>
      <c r="O21" s="2431"/>
      <c r="P21" s="773"/>
      <c r="Q21" s="773"/>
      <c r="R21" s="773"/>
      <c r="S21" s="773"/>
    </row>
    <row r="22" spans="1:20" ht="10.5" customHeight="1">
      <c r="A22" s="2431" t="s">
        <v>1608</v>
      </c>
      <c r="B22" s="2431"/>
      <c r="C22" s="2431"/>
      <c r="D22" s="2431"/>
      <c r="E22" s="2431"/>
      <c r="F22" s="2431"/>
      <c r="G22" s="2431"/>
      <c r="H22" s="2431"/>
      <c r="I22" s="2431"/>
      <c r="J22" s="2431"/>
      <c r="K22" s="2431"/>
      <c r="L22" s="2431"/>
      <c r="M22" s="2431"/>
      <c r="N22" s="2431"/>
      <c r="O22" s="2431"/>
      <c r="P22" s="773"/>
      <c r="Q22" s="773"/>
      <c r="R22" s="773"/>
      <c r="S22" s="773"/>
    </row>
    <row r="23" spans="1:20" ht="10.5" customHeight="1">
      <c r="A23" s="2431" t="s">
        <v>1609</v>
      </c>
      <c r="B23" s="2431"/>
      <c r="C23" s="2431"/>
      <c r="D23" s="2431"/>
      <c r="E23" s="2431"/>
      <c r="F23" s="2431"/>
      <c r="G23" s="2431"/>
      <c r="H23" s="2431"/>
      <c r="I23" s="2431"/>
      <c r="J23" s="2431"/>
      <c r="K23" s="2431"/>
      <c r="L23" s="2431"/>
      <c r="M23" s="2431"/>
      <c r="N23" s="2431"/>
      <c r="O23" s="2431"/>
      <c r="P23" s="773"/>
      <c r="Q23" s="773"/>
      <c r="R23" s="773"/>
      <c r="S23" s="773"/>
    </row>
    <row r="24" spans="1:20" s="630" customFormat="1" ht="30" customHeight="1">
      <c r="A24" s="2431" t="s">
        <v>1953</v>
      </c>
      <c r="B24" s="2431"/>
      <c r="C24" s="2431"/>
      <c r="D24" s="2431"/>
      <c r="E24" s="2431"/>
      <c r="F24" s="2431"/>
      <c r="G24" s="2431"/>
      <c r="H24" s="2431"/>
      <c r="I24" s="2431"/>
      <c r="J24" s="2431"/>
      <c r="K24" s="2431"/>
      <c r="L24" s="2431"/>
      <c r="M24" s="2431"/>
      <c r="N24" s="2431"/>
      <c r="O24" s="2431"/>
      <c r="P24" s="1958"/>
      <c r="Q24" s="1958"/>
      <c r="R24" s="1958"/>
      <c r="S24" s="1958"/>
      <c r="T24" s="1959"/>
    </row>
    <row r="25" spans="1:20" s="622" customFormat="1" ht="22.5" customHeight="1">
      <c r="A25" s="677"/>
    </row>
    <row r="26" spans="1:20" s="609" customFormat="1" ht="18.75" customHeight="1">
      <c r="A26" s="741" t="s">
        <v>1610</v>
      </c>
    </row>
    <row r="27" spans="1:20" s="609" customFormat="1" ht="12" customHeight="1"/>
    <row r="28" spans="1:20" s="811" customFormat="1" ht="13.5" customHeight="1">
      <c r="A28" s="742"/>
      <c r="B28" s="809"/>
      <c r="C28" s="809"/>
      <c r="D28" s="809"/>
      <c r="E28" s="809"/>
      <c r="F28" s="809"/>
      <c r="G28" s="809"/>
      <c r="H28" s="809"/>
      <c r="I28" s="809"/>
      <c r="J28" s="809"/>
      <c r="K28" s="809"/>
      <c r="L28" s="809"/>
      <c r="M28" s="809"/>
      <c r="N28" s="809"/>
      <c r="O28" s="809"/>
      <c r="P28" s="810"/>
    </row>
    <row r="29" spans="1:20" s="811" customFormat="1" ht="13.5" customHeight="1">
      <c r="A29" s="809" t="s">
        <v>705</v>
      </c>
      <c r="B29" s="809"/>
      <c r="C29" s="809"/>
      <c r="D29" s="809"/>
      <c r="E29" s="809"/>
      <c r="F29" s="809"/>
      <c r="G29" s="809"/>
      <c r="H29" s="809"/>
      <c r="I29" s="809"/>
      <c r="J29" s="809"/>
      <c r="K29" s="809"/>
      <c r="L29" s="809"/>
      <c r="M29" s="809"/>
      <c r="N29" s="809"/>
      <c r="O29" s="809"/>
      <c r="P29" s="810"/>
    </row>
    <row r="30" spans="1:20" s="99" customFormat="1" ht="33" customHeight="1">
      <c r="B30" s="2550" t="s">
        <v>695</v>
      </c>
      <c r="C30" s="2550"/>
      <c r="D30" s="2550" t="s">
        <v>556</v>
      </c>
      <c r="E30" s="2550"/>
      <c r="F30" s="2550" t="s">
        <v>557</v>
      </c>
      <c r="G30" s="2550"/>
      <c r="H30" s="2550" t="s">
        <v>684</v>
      </c>
      <c r="I30" s="2550"/>
      <c r="J30" s="2550" t="s">
        <v>685</v>
      </c>
      <c r="K30" s="2550"/>
      <c r="L30" s="2548" t="s">
        <v>706</v>
      </c>
      <c r="M30" s="2548"/>
      <c r="N30" s="2548" t="s">
        <v>696</v>
      </c>
      <c r="O30" s="2548"/>
      <c r="P30" s="812"/>
    </row>
    <row r="31" spans="1:20" s="95" customFormat="1" ht="11.1" customHeight="1">
      <c r="A31" s="776" t="s">
        <v>11</v>
      </c>
      <c r="B31" s="1373" t="s">
        <v>1546</v>
      </c>
      <c r="C31" s="757" t="s">
        <v>1189</v>
      </c>
      <c r="D31" s="1373" t="s">
        <v>1546</v>
      </c>
      <c r="E31" s="757" t="s">
        <v>1189</v>
      </c>
      <c r="F31" s="1373" t="s">
        <v>1546</v>
      </c>
      <c r="G31" s="757" t="s">
        <v>1189</v>
      </c>
      <c r="H31" s="1373" t="s">
        <v>1546</v>
      </c>
      <c r="I31" s="757" t="s">
        <v>1189</v>
      </c>
      <c r="J31" s="1373" t="s">
        <v>1546</v>
      </c>
      <c r="K31" s="757" t="s">
        <v>1189</v>
      </c>
      <c r="L31" s="1373" t="s">
        <v>1546</v>
      </c>
      <c r="M31" s="757" t="s">
        <v>1189</v>
      </c>
      <c r="N31" s="1373" t="s">
        <v>1546</v>
      </c>
      <c r="O31" s="757" t="s">
        <v>1189</v>
      </c>
      <c r="P31" s="100"/>
    </row>
    <row r="32" spans="1:20" s="95" customFormat="1" ht="11.1" customHeight="1">
      <c r="A32" s="763" t="s">
        <v>1611</v>
      </c>
      <c r="B32" s="1384">
        <v>679.90437334331796</v>
      </c>
      <c r="C32" s="813">
        <v>647.79731698845603</v>
      </c>
      <c r="D32" s="1384">
        <v>211.65229958790002</v>
      </c>
      <c r="E32" s="813">
        <v>203.3170132493</v>
      </c>
      <c r="F32" s="1384">
        <v>552.12287193074496</v>
      </c>
      <c r="G32" s="813">
        <v>487.71660340982999</v>
      </c>
      <c r="H32" s="1384">
        <v>9.423677541387999</v>
      </c>
      <c r="I32" s="813">
        <v>3.447290017831</v>
      </c>
      <c r="J32" s="1384">
        <v>0</v>
      </c>
      <c r="K32" s="813">
        <v>0</v>
      </c>
      <c r="L32" s="1384">
        <v>2.3242497434471012</v>
      </c>
      <c r="M32" s="813">
        <v>1.0015104751089949</v>
      </c>
      <c r="N32" s="1384">
        <v>1455.427472146798</v>
      </c>
      <c r="O32" s="813">
        <v>1343.279734140526</v>
      </c>
      <c r="P32" s="96"/>
    </row>
    <row r="33" spans="1:20" s="95" customFormat="1" ht="11.1" customHeight="1">
      <c r="A33" s="766" t="s">
        <v>1612</v>
      </c>
      <c r="B33" s="1385">
        <v>368.73023525259998</v>
      </c>
      <c r="C33" s="814">
        <v>347.68015576147997</v>
      </c>
      <c r="D33" s="1385">
        <v>166.892449113</v>
      </c>
      <c r="E33" s="814">
        <v>152.1229171633</v>
      </c>
      <c r="F33" s="1385">
        <v>379.950813004064</v>
      </c>
      <c r="G33" s="814">
        <v>379.76190424254099</v>
      </c>
      <c r="H33" s="1385">
        <v>159.80302677357901</v>
      </c>
      <c r="I33" s="814">
        <v>132.69468540295401</v>
      </c>
      <c r="J33" s="1385">
        <v>0</v>
      </c>
      <c r="K33" s="814">
        <v>0</v>
      </c>
      <c r="L33" s="1385">
        <v>-1.2357674117641295</v>
      </c>
      <c r="M33" s="814">
        <v>-7.7959571494579905</v>
      </c>
      <c r="N33" s="1385">
        <v>1074.1407567314789</v>
      </c>
      <c r="O33" s="814">
        <v>1004.4637054208171</v>
      </c>
      <c r="P33" s="97"/>
    </row>
    <row r="34" spans="1:20" s="95" customFormat="1" ht="11.1" customHeight="1">
      <c r="A34" s="766" t="s">
        <v>707</v>
      </c>
      <c r="B34" s="1385">
        <v>69.079219469520908</v>
      </c>
      <c r="C34" s="814">
        <v>63.141253178952198</v>
      </c>
      <c r="D34" s="1385">
        <v>52.466921889304288</v>
      </c>
      <c r="E34" s="814">
        <v>45.439328800120293</v>
      </c>
      <c r="F34" s="1385">
        <v>209.88989675249846</v>
      </c>
      <c r="G34" s="814">
        <v>195.87426821578526</v>
      </c>
      <c r="H34" s="1385">
        <v>0</v>
      </c>
      <c r="I34" s="814">
        <v>0</v>
      </c>
      <c r="J34" s="1385">
        <v>212.4426362009105</v>
      </c>
      <c r="K34" s="814">
        <v>226.6425175306145</v>
      </c>
      <c r="L34" s="1385">
        <v>11.401588306288517</v>
      </c>
      <c r="M34" s="814">
        <v>8.1176590229050021</v>
      </c>
      <c r="N34" s="1385">
        <v>555.28026261852267</v>
      </c>
      <c r="O34" s="814">
        <v>539.21502674837723</v>
      </c>
      <c r="P34" s="97"/>
    </row>
    <row r="35" spans="1:20" s="99" customFormat="1" ht="11.1" customHeight="1">
      <c r="A35" s="761" t="s">
        <v>1613</v>
      </c>
      <c r="B35" s="1386">
        <v>34.750659999999996</v>
      </c>
      <c r="C35" s="815">
        <v>29.664141000000001</v>
      </c>
      <c r="D35" s="1386">
        <v>21.567311</v>
      </c>
      <c r="E35" s="815">
        <v>20.149560999999999</v>
      </c>
      <c r="F35" s="1386">
        <v>72.490036000000003</v>
      </c>
      <c r="G35" s="815">
        <v>57.490125999999997</v>
      </c>
      <c r="H35" s="1386">
        <v>7.442367</v>
      </c>
      <c r="I35" s="815">
        <v>7.3828569999999996</v>
      </c>
      <c r="J35" s="1386">
        <v>17.238264000000001</v>
      </c>
      <c r="K35" s="815">
        <v>16.296968</v>
      </c>
      <c r="L35" s="1386">
        <v>0</v>
      </c>
      <c r="M35" s="815">
        <v>0</v>
      </c>
      <c r="N35" s="1386">
        <v>0</v>
      </c>
      <c r="O35" s="815">
        <v>0</v>
      </c>
      <c r="P35" s="816"/>
    </row>
    <row r="36" spans="1:20" ht="9.75" customHeight="1">
      <c r="A36" s="817"/>
      <c r="B36" s="772"/>
      <c r="C36" s="772"/>
      <c r="D36" s="772"/>
      <c r="E36" s="772"/>
      <c r="F36" s="772"/>
      <c r="G36" s="772"/>
      <c r="H36" s="772"/>
      <c r="I36" s="772"/>
      <c r="J36" s="772"/>
      <c r="K36" s="772"/>
      <c r="L36" s="772"/>
      <c r="M36" s="772"/>
      <c r="N36" s="772"/>
      <c r="O36" s="772"/>
      <c r="P36" s="772"/>
      <c r="T36" s="559"/>
    </row>
    <row r="37" spans="1:20" s="811" customFormat="1" ht="13.5" customHeight="1">
      <c r="A37" s="809" t="s">
        <v>652</v>
      </c>
      <c r="B37" s="809"/>
      <c r="C37" s="809"/>
      <c r="D37" s="809"/>
      <c r="E37" s="809"/>
      <c r="F37" s="809"/>
      <c r="G37" s="809"/>
      <c r="H37" s="809"/>
      <c r="I37" s="809"/>
      <c r="J37" s="809"/>
      <c r="K37" s="809"/>
      <c r="L37" s="809"/>
      <c r="M37" s="809"/>
      <c r="N37" s="809"/>
      <c r="O37" s="809"/>
      <c r="P37" s="810"/>
    </row>
    <row r="38" spans="1:20" s="99" customFormat="1" ht="33" customHeight="1">
      <c r="B38" s="2550" t="s">
        <v>695</v>
      </c>
      <c r="C38" s="2550"/>
      <c r="D38" s="2550" t="s">
        <v>556</v>
      </c>
      <c r="E38" s="2550"/>
      <c r="F38" s="2550" t="s">
        <v>557</v>
      </c>
      <c r="G38" s="2550"/>
      <c r="H38" s="2550" t="s">
        <v>684</v>
      </c>
      <c r="I38" s="2550"/>
      <c r="J38" s="2550" t="s">
        <v>685</v>
      </c>
      <c r="K38" s="2550"/>
      <c r="L38" s="2548" t="s">
        <v>708</v>
      </c>
      <c r="M38" s="2548"/>
      <c r="N38" s="2548" t="s">
        <v>696</v>
      </c>
      <c r="O38" s="2548"/>
      <c r="P38" s="812"/>
    </row>
    <row r="39" spans="1:20" s="95" customFormat="1" ht="11.1" customHeight="1">
      <c r="A39" s="776" t="s">
        <v>50</v>
      </c>
      <c r="B39" s="1373" t="s">
        <v>1546</v>
      </c>
      <c r="C39" s="757" t="s">
        <v>1189</v>
      </c>
      <c r="D39" s="1373" t="s">
        <v>1546</v>
      </c>
      <c r="E39" s="757" t="s">
        <v>1189</v>
      </c>
      <c r="F39" s="1373" t="s">
        <v>1546</v>
      </c>
      <c r="G39" s="757" t="s">
        <v>1189</v>
      </c>
      <c r="H39" s="1373" t="s">
        <v>1546</v>
      </c>
      <c r="I39" s="757" t="s">
        <v>1189</v>
      </c>
      <c r="J39" s="1373" t="s">
        <v>1546</v>
      </c>
      <c r="K39" s="757" t="s">
        <v>1189</v>
      </c>
      <c r="L39" s="1373" t="s">
        <v>1546</v>
      </c>
      <c r="M39" s="757" t="s">
        <v>1189</v>
      </c>
      <c r="N39" s="1373" t="s">
        <v>1546</v>
      </c>
      <c r="O39" s="757" t="s">
        <v>1189</v>
      </c>
      <c r="P39" s="100"/>
    </row>
    <row r="40" spans="1:20" s="95" customFormat="1" ht="11.1" customHeight="1">
      <c r="A40" s="763" t="s">
        <v>1617</v>
      </c>
      <c r="B40" s="1385">
        <v>47.902186174294989</v>
      </c>
      <c r="C40" s="814">
        <v>48.836721815587268</v>
      </c>
      <c r="D40" s="1385">
        <v>39.533470169564289</v>
      </c>
      <c r="E40" s="814">
        <v>44.269352719373153</v>
      </c>
      <c r="F40" s="1385">
        <v>37.263825146122329</v>
      </c>
      <c r="G40" s="814">
        <v>39.959670533608957</v>
      </c>
      <c r="H40" s="1385">
        <v>17.101979053944738</v>
      </c>
      <c r="I40" s="814">
        <v>15.337620869705665</v>
      </c>
      <c r="J40" s="1385">
        <v>42.514777262336153</v>
      </c>
      <c r="K40" s="814">
        <v>36.23081110268042</v>
      </c>
      <c r="L40" s="1385">
        <v>0</v>
      </c>
      <c r="M40" s="814">
        <v>0</v>
      </c>
      <c r="N40" s="1385">
        <v>36.966766767684369</v>
      </c>
      <c r="O40" s="814">
        <v>41.308905960396416</v>
      </c>
      <c r="P40" s="96"/>
    </row>
    <row r="41" spans="1:20" s="95" customFormat="1" ht="11.1" customHeight="1">
      <c r="A41" s="766" t="s">
        <v>1618</v>
      </c>
      <c r="B41" s="1385">
        <v>54.232661196078162</v>
      </c>
      <c r="C41" s="814">
        <v>53.671132411879967</v>
      </c>
      <c r="D41" s="1385">
        <v>78.852178520124681</v>
      </c>
      <c r="E41" s="814">
        <v>74.820554724937054</v>
      </c>
      <c r="F41" s="1385">
        <v>68.81635091033192</v>
      </c>
      <c r="G41" s="814">
        <v>77.865281105352437</v>
      </c>
      <c r="H41" s="1385">
        <v>0</v>
      </c>
      <c r="I41" s="814">
        <v>0</v>
      </c>
      <c r="J41" s="1385">
        <v>0</v>
      </c>
      <c r="K41" s="814">
        <v>0</v>
      </c>
      <c r="L41" s="1385">
        <v>0</v>
      </c>
      <c r="M41" s="814">
        <v>0</v>
      </c>
      <c r="N41" s="1385">
        <v>73.802424187245137</v>
      </c>
      <c r="O41" s="814">
        <v>74.776956719555187</v>
      </c>
      <c r="P41" s="96"/>
    </row>
    <row r="42" spans="1:20" s="95" customFormat="1" ht="11.1" customHeight="1">
      <c r="A42" s="771" t="s">
        <v>1619</v>
      </c>
      <c r="B42" s="1386">
        <v>20.385615324754205</v>
      </c>
      <c r="C42" s="815">
        <v>21.308433342775089</v>
      </c>
      <c r="D42" s="1386">
        <v>11.922095673287428</v>
      </c>
      <c r="E42" s="815">
        <v>12.413205165824982</v>
      </c>
      <c r="F42" s="1386">
        <v>11.380453879132432</v>
      </c>
      <c r="G42" s="815">
        <v>13.967898880723334</v>
      </c>
      <c r="H42" s="1386">
        <v>19.108164314458762</v>
      </c>
      <c r="I42" s="815">
        <v>23.711380125663521</v>
      </c>
      <c r="J42" s="1386">
        <v>5.4067893904836106</v>
      </c>
      <c r="K42" s="815">
        <v>5.8489410978505658</v>
      </c>
      <c r="L42" s="1386">
        <v>0</v>
      </c>
      <c r="M42" s="815">
        <v>0</v>
      </c>
      <c r="N42" s="1386">
        <v>16.100000000000001</v>
      </c>
      <c r="O42" s="815">
        <v>15.4</v>
      </c>
      <c r="P42" s="96"/>
    </row>
    <row r="43" spans="1:20" ht="7.5" customHeight="1">
      <c r="P43" s="772"/>
      <c r="T43" s="559"/>
    </row>
    <row r="44" spans="1:20" s="300" customFormat="1" ht="30" customHeight="1">
      <c r="A44" s="2431" t="s">
        <v>1946</v>
      </c>
      <c r="B44" s="2431"/>
      <c r="C44" s="2431"/>
      <c r="D44" s="2431"/>
      <c r="E44" s="2431"/>
      <c r="F44" s="2431"/>
      <c r="G44" s="2431"/>
      <c r="H44" s="2431"/>
      <c r="I44" s="2431"/>
      <c r="J44" s="2431"/>
      <c r="K44" s="2431"/>
      <c r="L44" s="2431"/>
      <c r="M44" s="2431"/>
      <c r="N44" s="2431"/>
      <c r="O44" s="2431"/>
    </row>
    <row r="45" spans="1:20" s="300" customFormat="1" ht="19.5" customHeight="1">
      <c r="A45" s="2432" t="s">
        <v>1614</v>
      </c>
      <c r="B45" s="2432"/>
      <c r="C45" s="2432"/>
      <c r="D45" s="2432"/>
      <c r="E45" s="2432"/>
      <c r="F45" s="2432"/>
      <c r="G45" s="2432"/>
      <c r="H45" s="2432"/>
      <c r="I45" s="2432"/>
      <c r="J45" s="2432"/>
      <c r="K45" s="2432"/>
      <c r="L45" s="2432"/>
      <c r="M45" s="2432"/>
      <c r="N45" s="2432"/>
      <c r="O45" s="2432"/>
    </row>
    <row r="46" spans="1:20" s="630" customFormat="1" ht="34.5" customHeight="1">
      <c r="A46" s="2431" t="s">
        <v>1936</v>
      </c>
      <c r="B46" s="2431"/>
      <c r="C46" s="2431"/>
      <c r="D46" s="2431"/>
      <c r="E46" s="2431"/>
      <c r="F46" s="2431"/>
      <c r="G46" s="2431"/>
      <c r="H46" s="2431"/>
      <c r="I46" s="2431"/>
      <c r="J46" s="2431"/>
      <c r="K46" s="2431"/>
      <c r="L46" s="2431"/>
      <c r="M46" s="2431"/>
      <c r="N46" s="2431"/>
      <c r="O46" s="2431"/>
      <c r="P46" s="1958"/>
      <c r="Q46" s="1958"/>
      <c r="R46" s="1958"/>
      <c r="S46" s="1958"/>
      <c r="T46" s="1959"/>
    </row>
    <row r="47" spans="1:20" s="300" customFormat="1" ht="9.75" customHeight="1">
      <c r="A47" s="2432" t="s">
        <v>1615</v>
      </c>
      <c r="B47" s="2432"/>
      <c r="C47" s="2432"/>
      <c r="D47" s="2432"/>
      <c r="E47" s="2432"/>
      <c r="F47" s="2432"/>
      <c r="G47" s="2432"/>
      <c r="H47" s="2432"/>
      <c r="I47" s="2432"/>
      <c r="J47" s="2432"/>
      <c r="K47" s="2432"/>
      <c r="L47" s="2432"/>
      <c r="M47" s="2432"/>
      <c r="N47" s="2432"/>
      <c r="O47" s="2432"/>
    </row>
    <row r="48" spans="1:20" s="300" customFormat="1" ht="9.75" customHeight="1">
      <c r="A48" s="2452" t="s">
        <v>1616</v>
      </c>
      <c r="B48" s="2452"/>
      <c r="C48" s="2452"/>
      <c r="D48" s="2452"/>
      <c r="E48" s="2452"/>
      <c r="F48" s="2452"/>
      <c r="G48" s="2452"/>
      <c r="H48" s="2452"/>
      <c r="I48" s="2452"/>
      <c r="J48" s="2452"/>
      <c r="K48" s="2452"/>
      <c r="L48" s="2452"/>
      <c r="M48" s="2452"/>
      <c r="N48" s="2452"/>
      <c r="O48" s="2452"/>
    </row>
    <row r="49" spans="1:17" s="300" customFormat="1" ht="12.75" customHeight="1">
      <c r="A49" s="2037"/>
      <c r="B49" s="2037"/>
      <c r="C49" s="2037"/>
      <c r="D49" s="2037"/>
      <c r="E49" s="2037"/>
      <c r="F49" s="2037"/>
      <c r="G49" s="2037"/>
      <c r="H49" s="2037"/>
      <c r="I49" s="2037"/>
      <c r="J49" s="2037"/>
      <c r="K49" s="2037"/>
      <c r="L49" s="2037"/>
      <c r="M49" s="2037"/>
      <c r="N49" s="2037"/>
      <c r="O49" s="2037"/>
    </row>
    <row r="50" spans="1:17" s="622" customFormat="1" ht="22.5" customHeight="1">
      <c r="A50" s="739"/>
      <c r="B50" s="740"/>
      <c r="C50" s="740"/>
      <c r="D50" s="740"/>
      <c r="E50" s="740"/>
      <c r="F50" s="740"/>
      <c r="G50" s="740"/>
      <c r="H50" s="740"/>
      <c r="I50" s="740"/>
      <c r="J50" s="740"/>
      <c r="K50" s="740"/>
      <c r="L50" s="740"/>
      <c r="M50" s="740"/>
      <c r="N50" s="740"/>
      <c r="O50" s="740"/>
    </row>
    <row r="51" spans="1:17" s="609" customFormat="1" ht="18.75" customHeight="1">
      <c r="A51" s="1948" t="s">
        <v>1235</v>
      </c>
    </row>
    <row r="52" spans="1:17" s="99" customFormat="1" ht="36.75" customHeight="1">
      <c r="A52" s="774"/>
      <c r="B52" s="775"/>
      <c r="C52" s="775"/>
      <c r="D52" s="775"/>
      <c r="E52" s="775"/>
      <c r="F52" s="755"/>
      <c r="H52" s="2559"/>
      <c r="I52" s="2560"/>
      <c r="J52" s="2550" t="s">
        <v>1230</v>
      </c>
      <c r="K52" s="2550"/>
      <c r="L52" s="2550" t="s">
        <v>1231</v>
      </c>
      <c r="M52" s="2550"/>
      <c r="N52" s="2550" t="s">
        <v>51</v>
      </c>
      <c r="O52" s="2550"/>
    </row>
    <row r="53" spans="1:17" s="95" customFormat="1" ht="11.1" customHeight="1">
      <c r="A53" s="776" t="s">
        <v>1</v>
      </c>
      <c r="B53" s="777"/>
      <c r="C53" s="777"/>
      <c r="D53" s="777"/>
      <c r="E53" s="777"/>
      <c r="F53" s="758"/>
      <c r="H53" s="778"/>
      <c r="I53" s="779"/>
      <c r="J53" s="1373" t="s">
        <v>1546</v>
      </c>
      <c r="K53" s="757" t="s">
        <v>1189</v>
      </c>
      <c r="L53" s="1373" t="s">
        <v>1546</v>
      </c>
      <c r="M53" s="757" t="s">
        <v>1189</v>
      </c>
      <c r="N53" s="1373" t="s">
        <v>1546</v>
      </c>
      <c r="O53" s="757" t="s">
        <v>1189</v>
      </c>
    </row>
    <row r="54" spans="1:17" s="95" customFormat="1" ht="11.1" customHeight="1">
      <c r="A54" s="763" t="s">
        <v>697</v>
      </c>
      <c r="B54" s="780"/>
      <c r="C54" s="780"/>
      <c r="D54" s="780"/>
      <c r="E54" s="780"/>
      <c r="F54" s="781"/>
      <c r="G54" s="782"/>
      <c r="H54" s="780"/>
      <c r="I54" s="783"/>
      <c r="J54" s="1378">
        <v>-14.1659092</v>
      </c>
      <c r="K54" s="784">
        <v>-8.3282953000000006</v>
      </c>
      <c r="L54" s="1378">
        <v>437.12446611400026</v>
      </c>
      <c r="M54" s="784">
        <v>315.48890369900045</v>
      </c>
      <c r="N54" s="1378">
        <v>422.95855691400027</v>
      </c>
      <c r="O54" s="784">
        <v>307.16060839900047</v>
      </c>
      <c r="P54" s="785"/>
      <c r="Q54" s="785"/>
    </row>
    <row r="55" spans="1:17" s="95" customFormat="1" ht="11.1" customHeight="1">
      <c r="A55" s="761" t="s">
        <v>1232</v>
      </c>
      <c r="B55" s="97"/>
      <c r="C55" s="97"/>
      <c r="D55" s="97"/>
      <c r="E55" s="97"/>
      <c r="F55" s="758"/>
      <c r="H55" s="97"/>
      <c r="I55" s="786"/>
      <c r="J55" s="1379">
        <v>0</v>
      </c>
      <c r="K55" s="787">
        <v>0</v>
      </c>
      <c r="L55" s="1379">
        <v>-342.45699999999999</v>
      </c>
      <c r="M55" s="787">
        <v>-459.03099999999995</v>
      </c>
      <c r="N55" s="1379">
        <v>-342.45699999999999</v>
      </c>
      <c r="O55" s="787">
        <v>-459.03099999999995</v>
      </c>
      <c r="P55" s="785"/>
      <c r="Q55" s="785"/>
    </row>
    <row r="56" spans="1:17" s="95" customFormat="1" ht="11.1" customHeight="1">
      <c r="A56" s="763" t="s">
        <v>13</v>
      </c>
      <c r="B56" s="780"/>
      <c r="C56" s="780"/>
      <c r="D56" s="780"/>
      <c r="E56" s="780"/>
      <c r="F56" s="781"/>
      <c r="G56" s="788"/>
      <c r="H56" s="780"/>
      <c r="I56" s="783"/>
      <c r="J56" s="1378">
        <v>-14.1659092</v>
      </c>
      <c r="K56" s="784">
        <v>-8.3282953000000006</v>
      </c>
      <c r="L56" s="1378">
        <v>94.66746611400022</v>
      </c>
      <c r="M56" s="784">
        <v>-143.54209630099984</v>
      </c>
      <c r="N56" s="1378">
        <v>80.501556914000219</v>
      </c>
      <c r="O56" s="784">
        <v>-151.87039160099985</v>
      </c>
      <c r="P56" s="785"/>
      <c r="Q56" s="785"/>
    </row>
    <row r="57" spans="1:17" s="95" customFormat="1" ht="11.1" customHeight="1">
      <c r="A57" s="761" t="s">
        <v>4</v>
      </c>
      <c r="B57" s="789"/>
      <c r="C57" s="789"/>
      <c r="D57" s="789"/>
      <c r="E57" s="789"/>
      <c r="F57" s="790"/>
      <c r="G57" s="791"/>
      <c r="H57" s="789"/>
      <c r="I57" s="792"/>
      <c r="J57" s="1379">
        <v>-370.81596430000002</v>
      </c>
      <c r="K57" s="787">
        <v>-352.75398935999999</v>
      </c>
      <c r="L57" s="1379">
        <v>2520.7782494840003</v>
      </c>
      <c r="M57" s="787">
        <v>1304.5390944230003</v>
      </c>
      <c r="N57" s="1379">
        <v>2149.9622851840004</v>
      </c>
      <c r="O57" s="787">
        <v>951.7851050630004</v>
      </c>
      <c r="P57" s="785"/>
      <c r="Q57" s="785"/>
    </row>
    <row r="58" spans="1:17" s="95" customFormat="1" ht="11.1" customHeight="1">
      <c r="A58" s="764" t="s">
        <v>120</v>
      </c>
      <c r="B58" s="97"/>
      <c r="C58" s="97"/>
      <c r="D58" s="97"/>
      <c r="E58" s="97"/>
      <c r="F58" s="758"/>
      <c r="H58" s="793"/>
      <c r="I58" s="794"/>
      <c r="J58" s="1380">
        <v>-384.98187350000001</v>
      </c>
      <c r="K58" s="795">
        <v>-361.08228465999997</v>
      </c>
      <c r="L58" s="1380">
        <v>2615.4457155980031</v>
      </c>
      <c r="M58" s="795">
        <v>1160.9969981220004</v>
      </c>
      <c r="N58" s="1380">
        <v>2230.4638420980032</v>
      </c>
      <c r="O58" s="795">
        <v>799.91471346200046</v>
      </c>
      <c r="P58" s="785"/>
      <c r="Q58" s="785"/>
    </row>
    <row r="59" spans="1:17" s="95" customFormat="1" ht="11.1" customHeight="1">
      <c r="A59" s="766" t="s">
        <v>170</v>
      </c>
      <c r="B59" s="793"/>
      <c r="C59" s="793"/>
      <c r="D59" s="793"/>
      <c r="E59" s="793"/>
      <c r="F59" s="796"/>
      <c r="G59" s="797"/>
      <c r="H59" s="97"/>
      <c r="I59" s="786"/>
      <c r="J59" s="1381">
        <v>-384.98187350000001</v>
      </c>
      <c r="K59" s="798">
        <v>-361.08228466000003</v>
      </c>
      <c r="L59" s="1381">
        <v>746.92323124800009</v>
      </c>
      <c r="M59" s="798">
        <v>582.02767662300039</v>
      </c>
      <c r="N59" s="1381">
        <v>361.94135774800003</v>
      </c>
      <c r="O59" s="798">
        <v>220.94539196300042</v>
      </c>
      <c r="P59" s="785"/>
      <c r="Q59" s="785"/>
    </row>
    <row r="60" spans="1:17" s="95" customFormat="1" ht="11.1" customHeight="1">
      <c r="A60" s="799" t="s">
        <v>256</v>
      </c>
      <c r="B60" s="97"/>
      <c r="C60" s="97"/>
      <c r="D60" s="97"/>
      <c r="E60" s="97"/>
      <c r="F60" s="758"/>
      <c r="H60" s="780"/>
      <c r="I60" s="783"/>
      <c r="J60" s="1378">
        <v>0</v>
      </c>
      <c r="K60" s="784">
        <v>0</v>
      </c>
      <c r="L60" s="1378">
        <v>1868.522484350003</v>
      </c>
      <c r="M60" s="784">
        <v>578.96932149899999</v>
      </c>
      <c r="N60" s="1378">
        <v>1868.522484350003</v>
      </c>
      <c r="O60" s="784">
        <v>578.96932149900022</v>
      </c>
      <c r="P60" s="785"/>
      <c r="Q60" s="785"/>
    </row>
    <row r="61" spans="1:17" s="95" customFormat="1" ht="11.1" customHeight="1">
      <c r="A61" s="766" t="s">
        <v>30</v>
      </c>
      <c r="B61" s="97"/>
      <c r="C61" s="97"/>
      <c r="D61" s="97"/>
      <c r="E61" s="97"/>
      <c r="F61" s="758"/>
      <c r="G61" s="770"/>
      <c r="H61" s="97"/>
      <c r="I61" s="786"/>
      <c r="J61" s="1381">
        <v>0</v>
      </c>
      <c r="K61" s="798">
        <v>0</v>
      </c>
      <c r="L61" s="1381">
        <v>6.3681080039999998</v>
      </c>
      <c r="M61" s="798">
        <v>0.87371500899999988</v>
      </c>
      <c r="N61" s="1381">
        <v>6.3681080039999998</v>
      </c>
      <c r="O61" s="798">
        <v>0.87371500899999988</v>
      </c>
      <c r="P61" s="785"/>
      <c r="Q61" s="785"/>
    </row>
    <row r="62" spans="1:17" s="95" customFormat="1" ht="11.1" customHeight="1">
      <c r="A62" s="766" t="s">
        <v>261</v>
      </c>
      <c r="B62" s="97"/>
      <c r="C62" s="97"/>
      <c r="D62" s="97"/>
      <c r="E62" s="97"/>
      <c r="F62" s="758"/>
      <c r="H62" s="97"/>
      <c r="I62" s="786"/>
      <c r="J62" s="1381">
        <v>0</v>
      </c>
      <c r="K62" s="798">
        <v>0</v>
      </c>
      <c r="L62" s="1381">
        <v>18.418659734000073</v>
      </c>
      <c r="M62" s="798">
        <v>14.300571931</v>
      </c>
      <c r="N62" s="1381">
        <v>18.418659734000073</v>
      </c>
      <c r="O62" s="798">
        <v>14.300571931</v>
      </c>
      <c r="P62" s="785"/>
      <c r="Q62" s="785"/>
    </row>
    <row r="63" spans="1:17" s="95" customFormat="1" ht="11.1" customHeight="1">
      <c r="A63" s="761" t="s">
        <v>698</v>
      </c>
      <c r="B63" s="97"/>
      <c r="C63" s="97"/>
      <c r="D63" s="97"/>
      <c r="E63" s="97"/>
      <c r="F63" s="758"/>
      <c r="H63" s="97"/>
      <c r="I63" s="786"/>
      <c r="J63" s="1381">
        <v>0</v>
      </c>
      <c r="K63" s="798">
        <v>0</v>
      </c>
      <c r="L63" s="1381">
        <v>56.690999999999995</v>
      </c>
      <c r="M63" s="798">
        <v>12.678000000000001</v>
      </c>
      <c r="N63" s="1381">
        <v>56.690999999999995</v>
      </c>
      <c r="O63" s="798">
        <v>12.678000000000001</v>
      </c>
      <c r="P63" s="785"/>
      <c r="Q63" s="785"/>
    </row>
    <row r="64" spans="1:17" s="99" customFormat="1" ht="11.1" customHeight="1">
      <c r="A64" s="764" t="s">
        <v>9</v>
      </c>
      <c r="B64" s="793"/>
      <c r="C64" s="793"/>
      <c r="D64" s="793"/>
      <c r="E64" s="793"/>
      <c r="F64" s="796"/>
      <c r="G64" s="797"/>
      <c r="H64" s="793"/>
      <c r="I64" s="794"/>
      <c r="J64" s="1380">
        <v>0</v>
      </c>
      <c r="K64" s="795">
        <v>0</v>
      </c>
      <c r="L64" s="1380">
        <v>1913.1629326200029</v>
      </c>
      <c r="M64" s="795">
        <v>578.22046457700003</v>
      </c>
      <c r="N64" s="1380">
        <v>1913.1629326200029</v>
      </c>
      <c r="O64" s="795">
        <v>578.22046457700003</v>
      </c>
      <c r="P64" s="785"/>
      <c r="Q64" s="785"/>
    </row>
    <row r="65" spans="1:20" ht="7.5" customHeight="1">
      <c r="R65" s="772"/>
      <c r="T65" s="559"/>
    </row>
    <row r="66" spans="1:20" s="297" customFormat="1" ht="21" customHeight="1">
      <c r="A66" s="2432" t="s">
        <v>1234</v>
      </c>
      <c r="B66" s="2432"/>
      <c r="C66" s="2432"/>
      <c r="D66" s="2432"/>
      <c r="E66" s="2432"/>
      <c r="F66" s="2432"/>
      <c r="G66" s="2432"/>
      <c r="H66" s="2432"/>
      <c r="I66" s="2432"/>
      <c r="J66" s="2432"/>
      <c r="K66" s="2432"/>
      <c r="L66" s="2432"/>
      <c r="M66" s="2432"/>
      <c r="N66" s="2432"/>
      <c r="O66" s="2432"/>
      <c r="R66" s="800"/>
    </row>
    <row r="67" spans="1:20" s="297" customFormat="1" ht="39.75" customHeight="1">
      <c r="A67" s="2432" t="s">
        <v>1409</v>
      </c>
      <c r="B67" s="2432"/>
      <c r="C67" s="2432"/>
      <c r="D67" s="2432"/>
      <c r="E67" s="2432"/>
      <c r="F67" s="2432"/>
      <c r="G67" s="2432"/>
      <c r="H67" s="2432"/>
      <c r="I67" s="2432"/>
      <c r="J67" s="2432"/>
      <c r="K67" s="2432"/>
      <c r="L67" s="2432"/>
      <c r="M67" s="2432"/>
      <c r="N67" s="2432"/>
      <c r="O67" s="2432"/>
      <c r="R67" s="800"/>
    </row>
    <row r="68" spans="1:20" ht="6.75" customHeight="1">
      <c r="R68" s="772"/>
      <c r="T68" s="559"/>
    </row>
    <row r="69" spans="1:20" s="95" customFormat="1" ht="11.1" customHeight="1">
      <c r="A69" s="801" t="s">
        <v>1233</v>
      </c>
      <c r="B69" s="802"/>
      <c r="C69" s="802"/>
      <c r="D69" s="802"/>
      <c r="E69" s="802"/>
      <c r="F69" s="802"/>
      <c r="G69" s="802"/>
      <c r="H69" s="803"/>
      <c r="I69" s="803"/>
      <c r="J69" s="803"/>
      <c r="L69" s="1382"/>
      <c r="M69" s="1383"/>
      <c r="N69" s="1969" t="s">
        <v>1546</v>
      </c>
      <c r="O69" s="1970" t="s">
        <v>1189</v>
      </c>
    </row>
    <row r="70" spans="1:20" s="95" customFormat="1" ht="11.1" customHeight="1">
      <c r="A70" s="804" t="s">
        <v>699</v>
      </c>
      <c r="B70" s="97"/>
      <c r="C70" s="97"/>
      <c r="D70" s="97"/>
      <c r="E70" s="97"/>
      <c r="F70" s="97"/>
      <c r="G70" s="97"/>
      <c r="H70" s="780"/>
      <c r="I70" s="780"/>
      <c r="J70" s="780"/>
      <c r="K70" s="788"/>
      <c r="L70" s="2557"/>
      <c r="M70" s="2558"/>
      <c r="N70" s="1378">
        <v>-50.884517002999999</v>
      </c>
      <c r="O70" s="784">
        <v>-153.186472947</v>
      </c>
    </row>
    <row r="71" spans="1:20" s="95" customFormat="1" ht="11.1" customHeight="1">
      <c r="A71" s="804" t="s">
        <v>1525</v>
      </c>
      <c r="B71" s="2235"/>
      <c r="C71" s="2235"/>
      <c r="D71" s="2235"/>
      <c r="E71" s="2235"/>
      <c r="F71" s="2235"/>
      <c r="G71" s="2235"/>
      <c r="H71" s="2235"/>
      <c r="I71" s="2235"/>
      <c r="J71" s="2235"/>
      <c r="L71" s="2555"/>
      <c r="M71" s="2556"/>
      <c r="N71" s="1381">
        <v>0</v>
      </c>
      <c r="O71" s="798">
        <v>913.13394317000007</v>
      </c>
    </row>
    <row r="72" spans="1:20" s="95" customFormat="1" ht="11.1" customHeight="1">
      <c r="A72" s="804" t="s">
        <v>1410</v>
      </c>
      <c r="B72" s="97"/>
      <c r="C72" s="97"/>
      <c r="D72" s="97"/>
      <c r="E72" s="97"/>
      <c r="F72" s="97"/>
      <c r="G72" s="97"/>
      <c r="H72" s="97"/>
      <c r="I72" s="97"/>
      <c r="J72" s="97"/>
      <c r="L72" s="2555"/>
      <c r="M72" s="2556"/>
      <c r="N72" s="1381">
        <v>-170.85433970808526</v>
      </c>
      <c r="O72" s="798">
        <v>2.0072633912849369</v>
      </c>
    </row>
    <row r="73" spans="1:20" s="95" customFormat="1" ht="11.1" customHeight="1">
      <c r="A73" s="804" t="s">
        <v>700</v>
      </c>
      <c r="B73" s="97"/>
      <c r="C73" s="97"/>
      <c r="D73" s="97"/>
      <c r="E73" s="97"/>
      <c r="F73" s="97"/>
      <c r="G73" s="97"/>
      <c r="H73" s="97"/>
      <c r="I73" s="97"/>
      <c r="J73" s="97"/>
      <c r="L73" s="2555"/>
      <c r="M73" s="2556"/>
      <c r="N73" s="1381">
        <v>6.3681080000000003</v>
      </c>
      <c r="O73" s="798">
        <v>0.87371500000000002</v>
      </c>
      <c r="R73" s="805"/>
    </row>
    <row r="74" spans="1:20" s="95" customFormat="1" ht="11.1" customHeight="1">
      <c r="A74" s="806" t="s">
        <v>1238</v>
      </c>
      <c r="B74" s="97"/>
      <c r="C74" s="97"/>
      <c r="D74" s="97"/>
      <c r="E74" s="97"/>
      <c r="F74" s="97"/>
      <c r="G74" s="97"/>
      <c r="H74" s="97"/>
      <c r="I74" s="97"/>
      <c r="J74" s="97"/>
      <c r="L74" s="2555"/>
      <c r="M74" s="2556"/>
      <c r="N74" s="1381">
        <v>492.60294675119371</v>
      </c>
      <c r="O74" s="798">
        <v>416.10253691964215</v>
      </c>
    </row>
    <row r="75" spans="1:20" s="95" customFormat="1" ht="11.1" customHeight="1">
      <c r="A75" s="806" t="s">
        <v>225</v>
      </c>
      <c r="B75" s="97"/>
      <c r="C75" s="97"/>
      <c r="D75" s="97"/>
      <c r="E75" s="97"/>
      <c r="F75" s="97"/>
      <c r="G75" s="97"/>
      <c r="H75" s="97"/>
      <c r="I75" s="97"/>
      <c r="J75" s="97"/>
      <c r="L75" s="2555"/>
      <c r="M75" s="2556"/>
      <c r="N75" s="1381">
        <v>1810.4315787468065</v>
      </c>
      <c r="O75" s="798">
        <v>-595.90415246364216</v>
      </c>
    </row>
    <row r="76" spans="1:20" s="95" customFormat="1" ht="11.1" customHeight="1">
      <c r="A76" s="804" t="s">
        <v>701</v>
      </c>
      <c r="B76" s="97"/>
      <c r="C76" s="97"/>
      <c r="D76" s="97"/>
      <c r="E76" s="97"/>
      <c r="F76" s="97"/>
      <c r="G76" s="97"/>
      <c r="H76" s="97"/>
      <c r="I76" s="97"/>
      <c r="J76" s="97"/>
      <c r="L76" s="2555"/>
      <c r="M76" s="2556"/>
      <c r="N76" s="1381">
        <v>33.506999999999998</v>
      </c>
      <c r="O76" s="798">
        <v>99.381</v>
      </c>
    </row>
    <row r="77" spans="1:20" s="95" customFormat="1" ht="11.1" customHeight="1">
      <c r="A77" s="804" t="s">
        <v>213</v>
      </c>
      <c r="B77" s="97"/>
      <c r="C77" s="97"/>
      <c r="D77" s="97"/>
      <c r="E77" s="97"/>
      <c r="F77" s="97"/>
      <c r="G77" s="97"/>
      <c r="H77" s="97"/>
      <c r="I77" s="97"/>
      <c r="J77" s="97"/>
      <c r="L77" s="2555"/>
      <c r="M77" s="2556"/>
      <c r="N77" s="1381">
        <v>1.5740000000000001</v>
      </c>
      <c r="O77" s="798">
        <v>10.632</v>
      </c>
    </row>
    <row r="78" spans="1:20" s="95" customFormat="1" ht="11.1" customHeight="1">
      <c r="A78" s="804" t="s">
        <v>698</v>
      </c>
      <c r="B78" s="97"/>
      <c r="C78" s="97"/>
      <c r="D78" s="97"/>
      <c r="E78" s="97"/>
      <c r="F78" s="97"/>
      <c r="G78" s="97"/>
      <c r="H78" s="97"/>
      <c r="I78" s="97"/>
      <c r="J78" s="97"/>
      <c r="L78" s="2555"/>
      <c r="M78" s="2556"/>
      <c r="N78" s="1381">
        <v>56.691000000000003</v>
      </c>
      <c r="O78" s="798">
        <v>12.678000000000001</v>
      </c>
    </row>
    <row r="79" spans="1:20" s="95" customFormat="1" ht="11.1" customHeight="1">
      <c r="A79" s="807" t="s">
        <v>702</v>
      </c>
      <c r="B79" s="97"/>
      <c r="C79" s="97"/>
      <c r="D79" s="97"/>
      <c r="E79" s="97"/>
      <c r="F79" s="97"/>
      <c r="G79" s="97"/>
      <c r="H79" s="97"/>
      <c r="I79" s="97"/>
      <c r="J79" s="97"/>
      <c r="L79" s="2555"/>
      <c r="M79" s="2556"/>
      <c r="N79" s="1381">
        <v>18.418659481999999</v>
      </c>
      <c r="O79" s="798">
        <v>14.471401387</v>
      </c>
    </row>
    <row r="80" spans="1:20" s="95" customFormat="1" ht="11.1" customHeight="1">
      <c r="A80" s="807" t="s">
        <v>703</v>
      </c>
      <c r="B80" s="97"/>
      <c r="C80" s="97"/>
      <c r="D80" s="97"/>
      <c r="E80" s="97"/>
      <c r="F80" s="97"/>
      <c r="G80" s="97"/>
      <c r="H80" s="97"/>
      <c r="I80" s="97"/>
      <c r="J80" s="97"/>
      <c r="L80" s="2555"/>
      <c r="M80" s="2556"/>
      <c r="N80" s="1381">
        <v>100.959</v>
      </c>
      <c r="O80" s="798">
        <v>98.034000000000006</v>
      </c>
    </row>
    <row r="81" spans="1:20" s="95" customFormat="1" ht="11.1" customHeight="1">
      <c r="A81" s="807" t="s">
        <v>704</v>
      </c>
      <c r="B81" s="97"/>
      <c r="C81" s="97"/>
      <c r="D81" s="97"/>
      <c r="E81" s="97"/>
      <c r="F81" s="97"/>
      <c r="G81" s="97"/>
      <c r="H81" s="97"/>
      <c r="I81" s="97"/>
      <c r="J81" s="97"/>
      <c r="L81" s="2555"/>
      <c r="M81" s="2556"/>
      <c r="N81" s="1381">
        <v>16.241937589999999</v>
      </c>
      <c r="O81" s="798">
        <v>40.012066781000001</v>
      </c>
    </row>
    <row r="82" spans="1:20" s="95" customFormat="1" ht="11.1" customHeight="1">
      <c r="A82" s="807" t="s">
        <v>1441</v>
      </c>
      <c r="B82" s="97"/>
      <c r="C82" s="97"/>
      <c r="D82" s="97"/>
      <c r="E82" s="97"/>
      <c r="F82" s="97"/>
      <c r="G82" s="97"/>
      <c r="H82" s="97"/>
      <c r="I82" s="97"/>
      <c r="J82" s="97"/>
      <c r="L82" s="2555"/>
      <c r="M82" s="2556"/>
      <c r="N82" s="1381">
        <v>-33.696642443000002</v>
      </c>
      <c r="O82" s="798">
        <v>5.0304228610000008</v>
      </c>
    </row>
    <row r="83" spans="1:20" s="95" customFormat="1" ht="11.1" customHeight="1">
      <c r="A83" s="807" t="s">
        <v>1647</v>
      </c>
      <c r="B83" s="2235"/>
      <c r="C83" s="2235"/>
      <c r="D83" s="2235"/>
      <c r="E83" s="2235"/>
      <c r="F83" s="2235"/>
      <c r="G83" s="2235"/>
      <c r="H83" s="2235"/>
      <c r="I83" s="2235"/>
      <c r="J83" s="2235"/>
      <c r="L83" s="2235"/>
      <c r="M83" s="2236"/>
      <c r="N83" s="1381">
        <v>7.3937829096350232</v>
      </c>
      <c r="O83" s="798">
        <v>9.0172685393292333</v>
      </c>
    </row>
    <row r="84" spans="1:20" s="95" customFormat="1" ht="11.1" customHeight="1">
      <c r="A84" s="807" t="s">
        <v>1493</v>
      </c>
      <c r="B84" s="1656"/>
      <c r="C84" s="1656"/>
      <c r="D84" s="1656"/>
      <c r="E84" s="1656"/>
      <c r="F84" s="1656"/>
      <c r="G84" s="1656"/>
      <c r="H84" s="1656"/>
      <c r="I84" s="1656"/>
      <c r="J84" s="1656"/>
      <c r="L84" s="2555"/>
      <c r="M84" s="2556"/>
      <c r="N84" s="1381">
        <v>22.864724340000002</v>
      </c>
      <c r="O84" s="798">
        <v>0.60833500000000007</v>
      </c>
    </row>
    <row r="85" spans="1:20" s="95" customFormat="1" ht="11.1" customHeight="1">
      <c r="A85" s="807" t="s">
        <v>1524</v>
      </c>
      <c r="B85" s="2231"/>
      <c r="C85" s="2231"/>
      <c r="D85" s="2231"/>
      <c r="E85" s="2231"/>
      <c r="F85" s="2231"/>
      <c r="G85" s="2231"/>
      <c r="H85" s="2231"/>
      <c r="I85" s="2231"/>
      <c r="J85" s="2231"/>
      <c r="L85" s="2231"/>
      <c r="M85" s="2232"/>
      <c r="N85" s="1381">
        <v>108.14519800000001</v>
      </c>
      <c r="O85" s="798">
        <v>0</v>
      </c>
    </row>
    <row r="86" spans="1:20" s="95" customFormat="1" ht="11.1" customHeight="1">
      <c r="A86" s="807" t="s">
        <v>1144</v>
      </c>
      <c r="B86" s="1656"/>
      <c r="C86" s="1656"/>
      <c r="D86" s="1656"/>
      <c r="E86" s="1656"/>
      <c r="F86" s="1656"/>
      <c r="G86" s="1656"/>
      <c r="H86" s="1656"/>
      <c r="I86" s="1656"/>
      <c r="J86" s="1656"/>
      <c r="L86" s="2555"/>
      <c r="M86" s="2556"/>
      <c r="N86" s="1381">
        <v>40.886096135999999</v>
      </c>
      <c r="O86" s="798">
        <v>11.948596772</v>
      </c>
    </row>
    <row r="87" spans="1:20" s="95" customFormat="1" ht="11.1" customHeight="1">
      <c r="A87" s="808" t="s">
        <v>15</v>
      </c>
      <c r="B87" s="789"/>
      <c r="C87" s="789"/>
      <c r="D87" s="789"/>
      <c r="E87" s="789"/>
      <c r="F87" s="789"/>
      <c r="G87" s="789"/>
      <c r="H87" s="789"/>
      <c r="I87" s="789"/>
      <c r="J87" s="789"/>
      <c r="K87" s="791"/>
      <c r="L87" s="2551"/>
      <c r="M87" s="2552"/>
      <c r="N87" s="1379">
        <v>14.939911847723032</v>
      </c>
      <c r="O87" s="787">
        <v>51.599512847044188</v>
      </c>
    </row>
    <row r="88" spans="1:20" s="95" customFormat="1" ht="11.1" customHeight="1">
      <c r="A88" s="764" t="s">
        <v>9</v>
      </c>
      <c r="B88" s="793"/>
      <c r="C88" s="793"/>
      <c r="D88" s="793"/>
      <c r="E88" s="793"/>
      <c r="F88" s="793"/>
      <c r="G88" s="793"/>
      <c r="H88" s="793"/>
      <c r="I88" s="793"/>
      <c r="J88" s="793"/>
      <c r="K88" s="797"/>
      <c r="L88" s="2553"/>
      <c r="M88" s="2554"/>
      <c r="N88" s="1380">
        <v>1913.1629326200029</v>
      </c>
      <c r="O88" s="795">
        <v>578.22046457700003</v>
      </c>
    </row>
    <row r="89" spans="1:20" ht="7.5" customHeight="1">
      <c r="B89" s="772"/>
      <c r="C89" s="772"/>
      <c r="D89" s="772"/>
      <c r="E89" s="772"/>
      <c r="F89" s="772"/>
      <c r="G89" s="772"/>
      <c r="H89" s="772"/>
      <c r="R89" s="772"/>
      <c r="T89" s="559"/>
    </row>
    <row r="90" spans="1:20" s="297" customFormat="1" ht="12.75" customHeight="1">
      <c r="A90" s="2444" t="s">
        <v>1937</v>
      </c>
      <c r="B90" s="2444"/>
      <c r="C90" s="2444"/>
      <c r="D90" s="2444"/>
      <c r="E90" s="2444"/>
      <c r="F90" s="2444"/>
      <c r="G90" s="2444"/>
      <c r="H90" s="2444"/>
      <c r="I90" s="2444"/>
      <c r="J90" s="2444"/>
      <c r="K90" s="2444"/>
      <c r="L90" s="2444"/>
      <c r="M90" s="2444"/>
      <c r="N90" s="2444"/>
      <c r="O90" s="2444"/>
      <c r="R90" s="800"/>
    </row>
  </sheetData>
  <mergeCells count="55">
    <mergeCell ref="L75:M75"/>
    <mergeCell ref="L76:M76"/>
    <mergeCell ref="A46:O46"/>
    <mergeCell ref="L77:M77"/>
    <mergeCell ref="L72:M72"/>
    <mergeCell ref="L73:M73"/>
    <mergeCell ref="L74:M74"/>
    <mergeCell ref="A47:O47"/>
    <mergeCell ref="A48:O48"/>
    <mergeCell ref="L70:M70"/>
    <mergeCell ref="A66:O66"/>
    <mergeCell ref="A67:O67"/>
    <mergeCell ref="L71:M71"/>
    <mergeCell ref="H52:I52"/>
    <mergeCell ref="J52:K52"/>
    <mergeCell ref="L52:M52"/>
    <mergeCell ref="L81:M81"/>
    <mergeCell ref="L82:M82"/>
    <mergeCell ref="L78:M78"/>
    <mergeCell ref="L79:M79"/>
    <mergeCell ref="L80:M80"/>
    <mergeCell ref="L87:M87"/>
    <mergeCell ref="L88:M88"/>
    <mergeCell ref="A90:O90"/>
    <mergeCell ref="L84:M84"/>
    <mergeCell ref="L86:M86"/>
    <mergeCell ref="N52:O52"/>
    <mergeCell ref="L4:M4"/>
    <mergeCell ref="A22:O22"/>
    <mergeCell ref="A23:O23"/>
    <mergeCell ref="A24:O24"/>
    <mergeCell ref="H30:I30"/>
    <mergeCell ref="J30:K30"/>
    <mergeCell ref="B4:C4"/>
    <mergeCell ref="D4:E4"/>
    <mergeCell ref="F4:G4"/>
    <mergeCell ref="H4:I4"/>
    <mergeCell ref="A45:O45"/>
    <mergeCell ref="L30:M30"/>
    <mergeCell ref="A21:O21"/>
    <mergeCell ref="A44:O44"/>
    <mergeCell ref="J4:K4"/>
    <mergeCell ref="N4:O4"/>
    <mergeCell ref="P4:Q4"/>
    <mergeCell ref="N30:O30"/>
    <mergeCell ref="B38:C38"/>
    <mergeCell ref="D38:E38"/>
    <mergeCell ref="F38:G38"/>
    <mergeCell ref="H38:I38"/>
    <mergeCell ref="J38:K38"/>
    <mergeCell ref="L38:M38"/>
    <mergeCell ref="N38:O38"/>
    <mergeCell ref="B30:C30"/>
    <mergeCell ref="D30:E30"/>
    <mergeCell ref="F30:G30"/>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- 1Q15&amp;C&amp;8CHAPTER 2 SEGMENTAL REPORTING&amp;R&amp;8Financial performance </oddHeader>
  </headerFooter>
  <rowBreaks count="1" manualBreakCount="1">
    <brk id="49"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S25"/>
  <sheetViews>
    <sheetView showGridLines="0" zoomScale="140" zoomScaleNormal="140" zoomScaleSheetLayoutView="90" workbookViewId="0"/>
  </sheetViews>
  <sheetFormatPr baseColWidth="10" defaultColWidth="11.42578125" defaultRowHeight="22.5" customHeight="1"/>
  <cols>
    <col min="1" max="1" width="35.28515625" style="839" customWidth="1"/>
    <col min="2" max="3" width="6.42578125" style="839" customWidth="1"/>
    <col min="4" max="4" width="6.5703125" style="839" customWidth="1"/>
    <col min="5" max="12" width="6.42578125" style="839" customWidth="1"/>
    <col min="13" max="16384" width="11.42578125" style="839"/>
  </cols>
  <sheetData>
    <row r="1" spans="1:10" s="622" customFormat="1" ht="22.5" customHeight="1">
      <c r="A1" s="739"/>
      <c r="B1" s="740"/>
      <c r="C1" s="740"/>
      <c r="D1" s="740"/>
      <c r="E1" s="740"/>
      <c r="F1" s="740"/>
      <c r="G1" s="740"/>
      <c r="H1" s="740"/>
      <c r="I1" s="740"/>
      <c r="J1" s="740"/>
    </row>
    <row r="2" spans="1:10" s="609" customFormat="1" ht="18.75" customHeight="1">
      <c r="A2" s="741" t="s">
        <v>1236</v>
      </c>
    </row>
    <row r="3" spans="1:10" s="609" customFormat="1" ht="12" customHeight="1"/>
    <row r="4" spans="1:10" s="820" customFormat="1" ht="10.5" customHeight="1">
      <c r="A4" s="818" t="s">
        <v>709</v>
      </c>
      <c r="B4" s="819"/>
      <c r="C4" s="819"/>
      <c r="D4" s="819"/>
      <c r="E4" s="819"/>
      <c r="F4" s="819"/>
      <c r="G4" s="819"/>
      <c r="H4" s="819"/>
      <c r="I4" s="819"/>
      <c r="J4" s="819"/>
    </row>
    <row r="5" spans="1:10" s="823" customFormat="1" ht="13.5" customHeight="1">
      <c r="A5" s="821" t="s">
        <v>50</v>
      </c>
      <c r="B5" s="1235" t="s">
        <v>1546</v>
      </c>
      <c r="C5" s="310" t="s">
        <v>1488</v>
      </c>
      <c r="D5" s="822" t="s">
        <v>1385</v>
      </c>
      <c r="E5" s="822" t="s">
        <v>1258</v>
      </c>
      <c r="F5" s="822" t="s">
        <v>1189</v>
      </c>
      <c r="G5" s="822" t="s">
        <v>1052</v>
      </c>
      <c r="H5" s="822" t="s">
        <v>609</v>
      </c>
      <c r="I5" s="822" t="s">
        <v>328</v>
      </c>
      <c r="J5" s="822" t="s">
        <v>299</v>
      </c>
    </row>
    <row r="6" spans="1:10" s="823" customFormat="1" ht="12" customHeight="1">
      <c r="A6" s="824" t="s">
        <v>1411</v>
      </c>
      <c r="B6" s="1387">
        <v>80.3</v>
      </c>
      <c r="C6" s="1806">
        <v>76.900000000000006</v>
      </c>
      <c r="D6" s="825">
        <v>80.599999999999994</v>
      </c>
      <c r="E6" s="825">
        <v>80.099999999999994</v>
      </c>
      <c r="F6" s="825">
        <v>80.8</v>
      </c>
      <c r="G6" s="825">
        <v>79.900000000000006</v>
      </c>
      <c r="H6" s="825">
        <v>80.5</v>
      </c>
      <c r="I6" s="825">
        <v>81.5</v>
      </c>
      <c r="J6" s="825">
        <v>79.900000000000006</v>
      </c>
    </row>
    <row r="7" spans="1:10" s="823" customFormat="1" ht="12" customHeight="1">
      <c r="A7" s="659" t="s">
        <v>710</v>
      </c>
      <c r="B7" s="1388">
        <v>35.5</v>
      </c>
      <c r="C7" s="1807">
        <v>40.9</v>
      </c>
      <c r="D7" s="826">
        <v>39.6</v>
      </c>
      <c r="E7" s="826">
        <v>43.2</v>
      </c>
      <c r="F7" s="826">
        <v>40.700000000000003</v>
      </c>
      <c r="G7" s="826">
        <v>37.9</v>
      </c>
      <c r="H7" s="826">
        <v>42.8</v>
      </c>
      <c r="I7" s="826">
        <v>47.2</v>
      </c>
      <c r="J7" s="826">
        <v>52.1</v>
      </c>
    </row>
    <row r="8" spans="1:10" s="823" customFormat="1" ht="12" customHeight="1">
      <c r="A8" s="659" t="s">
        <v>1412</v>
      </c>
      <c r="B8" s="1388">
        <v>80.8</v>
      </c>
      <c r="C8" s="1807">
        <v>81.31</v>
      </c>
      <c r="D8" s="826">
        <v>83.16</v>
      </c>
      <c r="E8" s="826">
        <v>83.2</v>
      </c>
      <c r="F8" s="826">
        <v>83.4</v>
      </c>
      <c r="G8" s="826">
        <v>83.064099999999996</v>
      </c>
      <c r="H8" s="826">
        <v>82.8446</v>
      </c>
      <c r="I8" s="826">
        <v>82.977199999999996</v>
      </c>
      <c r="J8" s="826">
        <v>82.916700000000006</v>
      </c>
    </row>
    <row r="9" spans="1:10" s="823" customFormat="1" ht="21" customHeight="1">
      <c r="A9" s="827" t="s">
        <v>711</v>
      </c>
      <c r="B9" s="1389">
        <v>0.5</v>
      </c>
      <c r="C9" s="1808">
        <v>0.64</v>
      </c>
      <c r="D9" s="828">
        <v>0.73</v>
      </c>
      <c r="E9" s="828">
        <v>0.7</v>
      </c>
      <c r="F9" s="828">
        <v>0.8</v>
      </c>
      <c r="G9" s="828">
        <v>0.88360000000000005</v>
      </c>
      <c r="H9" s="828">
        <v>0.86909999999999998</v>
      </c>
      <c r="I9" s="828">
        <v>0.76980000000000004</v>
      </c>
      <c r="J9" s="828">
        <v>0.76070000000000004</v>
      </c>
    </row>
    <row r="10" spans="1:10" s="823" customFormat="1" ht="12" customHeight="1">
      <c r="A10" s="659" t="s">
        <v>712</v>
      </c>
      <c r="B10" s="1388">
        <v>53.2</v>
      </c>
      <c r="C10" s="1807">
        <v>40.200000000000003</v>
      </c>
      <c r="D10" s="826">
        <v>40.15</v>
      </c>
      <c r="E10" s="826">
        <v>40.11</v>
      </c>
      <c r="F10" s="826">
        <v>38.799999999999997</v>
      </c>
      <c r="G10" s="826">
        <v>33.997399999999999</v>
      </c>
      <c r="H10" s="826">
        <v>36.937800000000003</v>
      </c>
      <c r="I10" s="826">
        <v>41.129600000000003</v>
      </c>
      <c r="J10" s="826">
        <v>40.032499999999999</v>
      </c>
    </row>
    <row r="11" spans="1:10" s="823" customFormat="1" ht="12" customHeight="1">
      <c r="A11" s="829" t="s">
        <v>713</v>
      </c>
      <c r="B11" s="1390">
        <v>0.04</v>
      </c>
      <c r="C11" s="1809">
        <v>0.21</v>
      </c>
      <c r="D11" s="830">
        <v>0.06</v>
      </c>
      <c r="E11" s="830">
        <v>0.12</v>
      </c>
      <c r="F11" s="830">
        <v>7.0000000000000007E-2</v>
      </c>
      <c r="G11" s="830">
        <v>0.1424</v>
      </c>
      <c r="H11" s="830">
        <v>7.5700000000000003E-2</v>
      </c>
      <c r="I11" s="830">
        <v>0.1368</v>
      </c>
      <c r="J11" s="830">
        <v>4.1200000000000001E-2</v>
      </c>
    </row>
    <row r="12" spans="1:10" s="823" customFormat="1" ht="9" customHeight="1">
      <c r="A12" s="831"/>
      <c r="B12" s="832"/>
      <c r="C12" s="832"/>
      <c r="D12" s="832"/>
      <c r="E12" s="832"/>
      <c r="F12" s="832"/>
      <c r="G12" s="833"/>
      <c r="H12" s="833"/>
      <c r="I12" s="833"/>
      <c r="J12" s="833"/>
    </row>
    <row r="13" spans="1:10" s="820" customFormat="1" ht="10.5" customHeight="1">
      <c r="A13" s="834" t="s">
        <v>714</v>
      </c>
      <c r="B13" s="819"/>
      <c r="C13" s="1810"/>
      <c r="D13" s="819"/>
      <c r="E13" s="819"/>
      <c r="F13" s="819"/>
      <c r="G13" s="819"/>
      <c r="H13" s="819"/>
      <c r="I13" s="819"/>
      <c r="J13" s="819"/>
    </row>
    <row r="14" spans="1:10" s="823" customFormat="1" ht="13.5" customHeight="1">
      <c r="A14" s="835" t="s">
        <v>50</v>
      </c>
      <c r="B14" s="1235" t="s">
        <v>1546</v>
      </c>
      <c r="C14" s="310" t="s">
        <v>1488</v>
      </c>
      <c r="D14" s="822" t="s">
        <v>1385</v>
      </c>
      <c r="E14" s="822" t="s">
        <v>1258</v>
      </c>
      <c r="F14" s="822" t="s">
        <v>1189</v>
      </c>
      <c r="G14" s="822" t="s">
        <v>1052</v>
      </c>
      <c r="H14" s="822" t="s">
        <v>609</v>
      </c>
      <c r="I14" s="822" t="s">
        <v>328</v>
      </c>
      <c r="J14" s="822" t="s">
        <v>299</v>
      </c>
    </row>
    <row r="15" spans="1:10" s="823" customFormat="1" ht="12" customHeight="1">
      <c r="A15" s="824" t="s">
        <v>1411</v>
      </c>
      <c r="B15" s="1387">
        <v>19.7</v>
      </c>
      <c r="C15" s="1806">
        <v>23.1</v>
      </c>
      <c r="D15" s="825">
        <v>19.399999999999999</v>
      </c>
      <c r="E15" s="825">
        <v>19.899999999999999</v>
      </c>
      <c r="F15" s="825">
        <v>19.2</v>
      </c>
      <c r="G15" s="825">
        <v>20.100000000000001</v>
      </c>
      <c r="H15" s="825">
        <v>19.5</v>
      </c>
      <c r="I15" s="825">
        <v>18.5</v>
      </c>
      <c r="J15" s="825">
        <v>20.09</v>
      </c>
    </row>
    <row r="16" spans="1:10" s="823" customFormat="1" ht="12" customHeight="1">
      <c r="A16" s="659" t="s">
        <v>715</v>
      </c>
      <c r="B16" s="1388">
        <v>42.8</v>
      </c>
      <c r="C16" s="1807">
        <v>46.5</v>
      </c>
      <c r="D16" s="826">
        <v>43.7</v>
      </c>
      <c r="E16" s="826">
        <v>46.2</v>
      </c>
      <c r="F16" s="826">
        <v>44.1</v>
      </c>
      <c r="G16" s="826">
        <v>50.1</v>
      </c>
      <c r="H16" s="826">
        <v>45.7</v>
      </c>
      <c r="I16" s="826">
        <v>51.7</v>
      </c>
      <c r="J16" s="826">
        <v>51.838000000000001</v>
      </c>
    </row>
    <row r="17" spans="1:253" s="823" customFormat="1" ht="12" customHeight="1">
      <c r="A17" s="659" t="s">
        <v>1412</v>
      </c>
      <c r="B17" s="1388">
        <v>19.2</v>
      </c>
      <c r="C17" s="1807">
        <v>18.690000000000001</v>
      </c>
      <c r="D17" s="826">
        <v>16.84</v>
      </c>
      <c r="E17" s="826">
        <v>16.8</v>
      </c>
      <c r="F17" s="826">
        <v>16.600000000000001</v>
      </c>
      <c r="G17" s="826">
        <v>16.9359</v>
      </c>
      <c r="H17" s="826">
        <v>17.1555</v>
      </c>
      <c r="I17" s="826">
        <v>17.0228</v>
      </c>
      <c r="J17" s="826">
        <v>17.083300000000001</v>
      </c>
    </row>
    <row r="18" spans="1:253" s="823" customFormat="1" ht="21" customHeight="1">
      <c r="A18" s="827" t="s">
        <v>711</v>
      </c>
      <c r="B18" s="1389">
        <v>2.6</v>
      </c>
      <c r="C18" s="1808">
        <v>2.78</v>
      </c>
      <c r="D18" s="828">
        <v>2.44</v>
      </c>
      <c r="E18" s="828">
        <v>2.98</v>
      </c>
      <c r="F18" s="828">
        <v>3.1</v>
      </c>
      <c r="G18" s="828">
        <v>4.1067999999999998</v>
      </c>
      <c r="H18" s="828">
        <v>5.7049000000000003</v>
      </c>
      <c r="I18" s="828">
        <v>6.3301999999999996</v>
      </c>
      <c r="J18" s="828">
        <v>4.9821</v>
      </c>
    </row>
    <row r="19" spans="1:253" s="823" customFormat="1" ht="12" customHeight="1">
      <c r="A19" s="659" t="s">
        <v>712</v>
      </c>
      <c r="B19" s="1388">
        <v>49.6</v>
      </c>
      <c r="C19" s="1807">
        <v>48.28</v>
      </c>
      <c r="D19" s="826">
        <v>54.96</v>
      </c>
      <c r="E19" s="826">
        <v>51.82</v>
      </c>
      <c r="F19" s="826">
        <v>51.4</v>
      </c>
      <c r="G19" s="826">
        <v>46.204000000000001</v>
      </c>
      <c r="H19" s="826">
        <v>40.470100000000002</v>
      </c>
      <c r="I19" s="826">
        <v>37.619</v>
      </c>
      <c r="J19" s="826">
        <v>42.722200000000001</v>
      </c>
    </row>
    <row r="20" spans="1:253" s="823" customFormat="1" ht="12" customHeight="1">
      <c r="A20" s="829" t="s">
        <v>713</v>
      </c>
      <c r="B20" s="1390">
        <v>0.6</v>
      </c>
      <c r="C20" s="1809">
        <v>0.41</v>
      </c>
      <c r="D20" s="830">
        <v>0.15</v>
      </c>
      <c r="E20" s="830">
        <v>0.28999999999999998</v>
      </c>
      <c r="F20" s="830">
        <v>0.25</v>
      </c>
      <c r="G20" s="830">
        <v>-0.28010000000000002</v>
      </c>
      <c r="H20" s="830">
        <v>0.81</v>
      </c>
      <c r="I20" s="830">
        <v>0.75419999999999998</v>
      </c>
      <c r="J20" s="830">
        <v>0.9345</v>
      </c>
    </row>
    <row r="21" spans="1:253" s="823" customFormat="1" ht="7.5" customHeight="1">
      <c r="A21" s="836"/>
      <c r="B21" s="837"/>
      <c r="C21" s="1811"/>
      <c r="D21" s="837"/>
      <c r="E21" s="837"/>
      <c r="F21" s="837"/>
      <c r="G21" s="837"/>
      <c r="H21" s="837"/>
      <c r="I21" s="837"/>
      <c r="J21" s="837"/>
    </row>
    <row r="22" spans="1:253" s="838" customFormat="1" ht="12.75" customHeight="1">
      <c r="A22" s="2432" t="s">
        <v>716</v>
      </c>
      <c r="B22" s="2432"/>
      <c r="C22" s="2432"/>
      <c r="D22" s="2432"/>
      <c r="E22" s="2432"/>
      <c r="F22" s="2432"/>
      <c r="G22" s="2432"/>
      <c r="H22" s="2432"/>
      <c r="I22" s="2432"/>
      <c r="J22" s="2432"/>
    </row>
    <row r="23" spans="1:253" s="838" customFormat="1" ht="21.75" customHeight="1">
      <c r="A23" s="2432" t="s">
        <v>717</v>
      </c>
      <c r="B23" s="2432"/>
      <c r="C23" s="2432"/>
      <c r="D23" s="2432"/>
      <c r="E23" s="2432"/>
      <c r="F23" s="2432"/>
      <c r="G23" s="2432"/>
      <c r="H23" s="2432"/>
      <c r="I23" s="2432"/>
      <c r="J23" s="2432"/>
      <c r="K23" s="2432"/>
      <c r="L23" s="2432"/>
      <c r="M23" s="2432"/>
      <c r="N23" s="2432"/>
      <c r="O23" s="2432"/>
      <c r="P23" s="2432"/>
      <c r="Q23" s="2432"/>
      <c r="R23" s="2432"/>
      <c r="S23" s="2432"/>
      <c r="T23" s="2432"/>
      <c r="U23" s="2432"/>
      <c r="V23" s="2432"/>
      <c r="W23" s="2432"/>
      <c r="X23" s="2432"/>
      <c r="Y23" s="2432"/>
      <c r="Z23" s="2432"/>
      <c r="AA23" s="2432"/>
      <c r="AB23" s="2432"/>
      <c r="AC23" s="2432"/>
      <c r="AD23" s="2432"/>
      <c r="AE23" s="2432"/>
      <c r="AF23" s="2432"/>
      <c r="AG23" s="2432"/>
      <c r="AH23" s="2432"/>
      <c r="AI23" s="2432"/>
      <c r="AJ23" s="2432"/>
      <c r="AK23" s="2432"/>
      <c r="AL23" s="2432"/>
      <c r="AM23" s="2432"/>
      <c r="AN23" s="2432"/>
      <c r="AO23" s="2432"/>
      <c r="AP23" s="2432"/>
      <c r="AQ23" s="2432"/>
      <c r="AR23" s="2432"/>
      <c r="AS23" s="2432"/>
      <c r="AT23" s="2432"/>
      <c r="AU23" s="2432"/>
      <c r="AV23" s="2432"/>
      <c r="AW23" s="2432"/>
      <c r="AX23" s="2432"/>
      <c r="AY23" s="2432"/>
      <c r="AZ23" s="2432"/>
      <c r="BA23" s="2432"/>
      <c r="BB23" s="2432"/>
      <c r="BC23" s="2432"/>
      <c r="BD23" s="2432"/>
      <c r="BE23" s="2432"/>
      <c r="BF23" s="2432"/>
      <c r="BG23" s="2432"/>
      <c r="BH23" s="2432"/>
      <c r="BI23" s="2432"/>
      <c r="BJ23" s="2432"/>
      <c r="BK23" s="2432"/>
      <c r="BL23" s="2432"/>
      <c r="BM23" s="2432"/>
      <c r="BN23" s="2432"/>
      <c r="BO23" s="2432"/>
      <c r="BP23" s="2432"/>
      <c r="BQ23" s="2432"/>
      <c r="BR23" s="2432"/>
      <c r="BS23" s="2432"/>
      <c r="BT23" s="2432"/>
      <c r="BU23" s="2432"/>
      <c r="BV23" s="2432"/>
      <c r="BW23" s="2432"/>
      <c r="BX23" s="2432"/>
      <c r="BY23" s="2432"/>
      <c r="BZ23" s="2432"/>
      <c r="CA23" s="2432"/>
      <c r="CB23" s="2432"/>
      <c r="CC23" s="2432"/>
      <c r="CD23" s="2432"/>
      <c r="CE23" s="2432"/>
      <c r="CF23" s="2432"/>
      <c r="CG23" s="2432"/>
      <c r="CH23" s="2432"/>
      <c r="CI23" s="2432"/>
      <c r="CJ23" s="2432"/>
      <c r="CK23" s="2432"/>
      <c r="CL23" s="2432"/>
      <c r="CM23" s="2432"/>
      <c r="CN23" s="2432"/>
      <c r="CO23" s="2432"/>
      <c r="CP23" s="2432"/>
      <c r="CQ23" s="2432"/>
      <c r="CR23" s="2432"/>
      <c r="CS23" s="2432"/>
      <c r="CT23" s="2432"/>
      <c r="CU23" s="2432"/>
      <c r="CV23" s="2432"/>
      <c r="CW23" s="2432"/>
      <c r="CX23" s="2432"/>
      <c r="CY23" s="2432"/>
      <c r="CZ23" s="2432"/>
      <c r="DA23" s="2432"/>
      <c r="DB23" s="2432"/>
      <c r="DC23" s="2432"/>
      <c r="DD23" s="2432"/>
      <c r="DE23" s="2432"/>
      <c r="DF23" s="2432"/>
      <c r="DG23" s="2432"/>
      <c r="DH23" s="2432"/>
      <c r="DI23" s="2432"/>
      <c r="DJ23" s="2432"/>
      <c r="DK23" s="2432"/>
      <c r="DL23" s="2432"/>
      <c r="DM23" s="2432"/>
      <c r="DN23" s="2432"/>
      <c r="DO23" s="2432"/>
      <c r="DP23" s="2432"/>
      <c r="DQ23" s="2432"/>
      <c r="DR23" s="2432"/>
      <c r="DS23" s="2432"/>
      <c r="DT23" s="2432"/>
      <c r="DU23" s="2432"/>
      <c r="DV23" s="2432"/>
      <c r="DW23" s="2432"/>
      <c r="DX23" s="2432"/>
      <c r="DY23" s="2432"/>
      <c r="DZ23" s="2432"/>
      <c r="EA23" s="2432"/>
      <c r="EB23" s="2432"/>
      <c r="EC23" s="2432"/>
      <c r="ED23" s="2432"/>
      <c r="EE23" s="2432"/>
      <c r="EF23" s="2432"/>
      <c r="EG23" s="2432"/>
      <c r="EH23" s="2432"/>
      <c r="EI23" s="2432"/>
      <c r="EJ23" s="2432"/>
      <c r="EK23" s="2432"/>
      <c r="EL23" s="2432"/>
      <c r="EM23" s="2432"/>
      <c r="EN23" s="2432"/>
      <c r="EO23" s="2432"/>
      <c r="EP23" s="2432"/>
      <c r="EQ23" s="2432"/>
      <c r="ER23" s="2432"/>
      <c r="ES23" s="2432"/>
      <c r="ET23" s="2432"/>
      <c r="EU23" s="2432"/>
      <c r="EV23" s="2432"/>
      <c r="EW23" s="2432"/>
      <c r="EX23" s="2432"/>
      <c r="EY23" s="2432"/>
      <c r="EZ23" s="2432"/>
      <c r="FA23" s="2432"/>
      <c r="FB23" s="2432"/>
      <c r="FC23" s="2432"/>
      <c r="FD23" s="2432"/>
      <c r="FE23" s="2432"/>
      <c r="FF23" s="2432"/>
      <c r="FG23" s="2432"/>
      <c r="FH23" s="2432"/>
      <c r="FI23" s="2432"/>
      <c r="FJ23" s="2432"/>
      <c r="FK23" s="2432"/>
      <c r="FL23" s="2432"/>
      <c r="FM23" s="2432"/>
      <c r="FN23" s="2432"/>
      <c r="FO23" s="2432"/>
      <c r="FP23" s="2432"/>
      <c r="FQ23" s="2432"/>
      <c r="FR23" s="2432"/>
      <c r="FS23" s="2432"/>
      <c r="FT23" s="2432"/>
      <c r="FU23" s="2432"/>
      <c r="FV23" s="2432"/>
      <c r="FW23" s="2432"/>
      <c r="FX23" s="2432"/>
      <c r="FY23" s="2432"/>
      <c r="FZ23" s="2432"/>
      <c r="GA23" s="2432"/>
      <c r="GB23" s="2432"/>
      <c r="GC23" s="2432"/>
      <c r="GD23" s="2432"/>
      <c r="GE23" s="2432"/>
      <c r="GF23" s="2432"/>
      <c r="GG23" s="2432"/>
      <c r="GH23" s="2432"/>
      <c r="GI23" s="2432"/>
      <c r="GJ23" s="2432"/>
      <c r="GK23" s="2432"/>
      <c r="GL23" s="2432"/>
      <c r="GM23" s="2432"/>
      <c r="GN23" s="2432"/>
      <c r="GO23" s="2432"/>
      <c r="GP23" s="2432"/>
      <c r="GQ23" s="2432"/>
      <c r="GR23" s="2432"/>
      <c r="GS23" s="2432"/>
      <c r="GT23" s="2432"/>
      <c r="GU23" s="2432"/>
      <c r="GV23" s="2432"/>
      <c r="GW23" s="2432"/>
      <c r="GX23" s="2432"/>
      <c r="GY23" s="2432"/>
      <c r="GZ23" s="2432"/>
      <c r="HA23" s="2432"/>
      <c r="HB23" s="2432"/>
      <c r="HC23" s="2432"/>
      <c r="HD23" s="2432"/>
      <c r="HE23" s="2432"/>
      <c r="HF23" s="2432"/>
      <c r="HG23" s="2432"/>
      <c r="HH23" s="2432"/>
      <c r="HI23" s="2432"/>
      <c r="HJ23" s="2432"/>
      <c r="HK23" s="2432"/>
      <c r="HL23" s="2432"/>
      <c r="HM23" s="2432"/>
      <c r="HN23" s="2432"/>
      <c r="HO23" s="2432"/>
      <c r="HP23" s="2432"/>
      <c r="HQ23" s="2432"/>
      <c r="HR23" s="2432"/>
      <c r="HS23" s="2432"/>
      <c r="HT23" s="2432"/>
      <c r="HU23" s="2432"/>
      <c r="HV23" s="2432"/>
      <c r="HW23" s="2432"/>
      <c r="HX23" s="2432"/>
      <c r="HY23" s="2432"/>
      <c r="HZ23" s="2432"/>
      <c r="IA23" s="2432"/>
      <c r="IB23" s="2432"/>
      <c r="IC23" s="2432"/>
      <c r="ID23" s="2432"/>
      <c r="IE23" s="2432"/>
      <c r="IF23" s="2432"/>
      <c r="IG23" s="2432"/>
      <c r="IH23" s="2432"/>
      <c r="II23" s="2432"/>
      <c r="IJ23" s="2432"/>
      <c r="IK23" s="2432"/>
      <c r="IL23" s="2432"/>
      <c r="IM23" s="2432"/>
      <c r="IN23" s="2432"/>
      <c r="IO23" s="2432"/>
      <c r="IP23" s="2432"/>
      <c r="IQ23" s="2432"/>
      <c r="IR23" s="2432"/>
      <c r="IS23" s="2432"/>
    </row>
    <row r="24" spans="1:253" s="838" customFormat="1" ht="12.75" customHeight="1">
      <c r="A24" s="2432" t="s">
        <v>718</v>
      </c>
      <c r="B24" s="2432"/>
      <c r="C24" s="2432"/>
      <c r="D24" s="2432"/>
      <c r="E24" s="2432"/>
      <c r="F24" s="2432"/>
      <c r="G24" s="2432"/>
      <c r="H24" s="2432"/>
      <c r="I24" s="2432"/>
      <c r="J24" s="2432"/>
    </row>
    <row r="25" spans="1:253" s="838" customFormat="1" ht="12.75" customHeight="1">
      <c r="A25" s="2432" t="s">
        <v>1413</v>
      </c>
      <c r="B25" s="2432"/>
      <c r="C25" s="2432"/>
      <c r="D25" s="2432"/>
      <c r="E25" s="2432"/>
      <c r="F25" s="2432"/>
      <c r="G25" s="2432"/>
      <c r="H25" s="2432"/>
      <c r="I25" s="2432"/>
      <c r="J25" s="2432"/>
      <c r="K25" s="2432"/>
      <c r="L25" s="2432"/>
      <c r="M25" s="2432"/>
      <c r="N25" s="2432"/>
      <c r="O25" s="2432"/>
      <c r="P25" s="2432"/>
      <c r="Q25" s="2432"/>
      <c r="R25" s="2432"/>
      <c r="S25" s="2432"/>
      <c r="T25" s="2432"/>
      <c r="U25" s="2432"/>
      <c r="V25" s="2432"/>
      <c r="W25" s="2432"/>
      <c r="X25" s="2432"/>
      <c r="Y25" s="2432"/>
      <c r="Z25" s="2432"/>
      <c r="AA25" s="2432"/>
      <c r="AB25" s="2432"/>
      <c r="AC25" s="2432"/>
      <c r="AD25" s="2432"/>
      <c r="AE25" s="2432"/>
      <c r="AF25" s="2432"/>
      <c r="AG25" s="2432"/>
      <c r="AH25" s="2432"/>
      <c r="AI25" s="2432"/>
      <c r="AJ25" s="2432"/>
      <c r="AK25" s="2432"/>
      <c r="AL25" s="2432"/>
      <c r="AM25" s="2432"/>
      <c r="AN25" s="2432"/>
      <c r="AO25" s="2432"/>
      <c r="AP25" s="2432"/>
      <c r="AQ25" s="2432"/>
      <c r="AR25" s="2432"/>
      <c r="AS25" s="2432"/>
      <c r="AT25" s="2432"/>
      <c r="AU25" s="2432"/>
      <c r="AV25" s="2432"/>
      <c r="AW25" s="2432"/>
      <c r="AX25" s="2432"/>
      <c r="AY25" s="2432"/>
      <c r="AZ25" s="2432"/>
      <c r="BA25" s="2432"/>
      <c r="BB25" s="2432"/>
      <c r="BC25" s="2432"/>
      <c r="BD25" s="2432"/>
      <c r="BE25" s="2432"/>
      <c r="BF25" s="2432"/>
      <c r="BG25" s="2432"/>
      <c r="BH25" s="2432"/>
      <c r="BI25" s="2432"/>
      <c r="BJ25" s="2432"/>
      <c r="BK25" s="2432"/>
      <c r="BL25" s="2432"/>
      <c r="BM25" s="2432"/>
      <c r="BN25" s="2432"/>
      <c r="BO25" s="2432"/>
      <c r="BP25" s="2432"/>
      <c r="BQ25" s="2432"/>
      <c r="BR25" s="2432"/>
      <c r="BS25" s="2432"/>
      <c r="BT25" s="2432"/>
      <c r="BU25" s="2432"/>
      <c r="BV25" s="2432"/>
      <c r="BW25" s="2432"/>
      <c r="BX25" s="2432"/>
      <c r="BY25" s="2432"/>
      <c r="BZ25" s="2432"/>
      <c r="CA25" s="2432"/>
      <c r="CB25" s="2432"/>
      <c r="CC25" s="2432"/>
      <c r="CD25" s="2432"/>
      <c r="CE25" s="2432"/>
      <c r="CF25" s="2432"/>
      <c r="CG25" s="2432"/>
      <c r="CH25" s="2432"/>
      <c r="CI25" s="2432"/>
      <c r="CJ25" s="2432"/>
      <c r="CK25" s="2432"/>
      <c r="CL25" s="2432"/>
      <c r="CM25" s="2432"/>
      <c r="CN25" s="2432"/>
      <c r="CO25" s="2432"/>
      <c r="CP25" s="2432"/>
      <c r="CQ25" s="2432"/>
      <c r="CR25" s="2432"/>
      <c r="CS25" s="2432"/>
      <c r="CT25" s="2432"/>
      <c r="CU25" s="2432"/>
      <c r="CV25" s="2432"/>
      <c r="CW25" s="2432"/>
      <c r="CX25" s="2432"/>
      <c r="CY25" s="2432"/>
      <c r="CZ25" s="2432"/>
      <c r="DA25" s="2432"/>
      <c r="DB25" s="2432"/>
      <c r="DC25" s="2432"/>
      <c r="DD25" s="2432"/>
      <c r="DE25" s="2432"/>
      <c r="DF25" s="2432"/>
      <c r="DG25" s="2432"/>
      <c r="DH25" s="2432"/>
      <c r="DI25" s="2432"/>
      <c r="DJ25" s="2432"/>
      <c r="DK25" s="2432"/>
      <c r="DL25" s="2432"/>
      <c r="DM25" s="2432"/>
      <c r="DN25" s="2432"/>
      <c r="DO25" s="2432"/>
      <c r="DP25" s="2432"/>
      <c r="DQ25" s="2432"/>
      <c r="DR25" s="2432"/>
      <c r="DS25" s="2432"/>
      <c r="DT25" s="2432"/>
      <c r="DU25" s="2432"/>
      <c r="DV25" s="2432"/>
      <c r="DW25" s="2432"/>
      <c r="DX25" s="2432"/>
      <c r="DY25" s="2432"/>
      <c r="DZ25" s="2432"/>
      <c r="EA25" s="2432"/>
      <c r="EB25" s="2432"/>
      <c r="EC25" s="2432"/>
      <c r="ED25" s="2432"/>
      <c r="EE25" s="2432"/>
      <c r="EF25" s="2432"/>
      <c r="EG25" s="2432"/>
      <c r="EH25" s="2432"/>
      <c r="EI25" s="2432"/>
      <c r="EJ25" s="2432"/>
      <c r="EK25" s="2432"/>
      <c r="EL25" s="2432"/>
      <c r="EM25" s="2432"/>
      <c r="EN25" s="2432"/>
      <c r="EO25" s="2432"/>
      <c r="EP25" s="2432"/>
      <c r="EQ25" s="2432"/>
      <c r="ER25" s="2432"/>
      <c r="ES25" s="2432"/>
      <c r="ET25" s="2432"/>
      <c r="EU25" s="2432"/>
      <c r="EV25" s="2432"/>
      <c r="EW25" s="2432"/>
      <c r="EX25" s="2432"/>
      <c r="EY25" s="2432"/>
      <c r="EZ25" s="2432"/>
      <c r="FA25" s="2432"/>
      <c r="FB25" s="2432"/>
      <c r="FC25" s="2432"/>
      <c r="FD25" s="2432"/>
      <c r="FE25" s="2432"/>
      <c r="FF25" s="2432"/>
      <c r="FG25" s="2432"/>
      <c r="FH25" s="2432"/>
      <c r="FI25" s="2432"/>
      <c r="FJ25" s="2432"/>
      <c r="FK25" s="2432"/>
      <c r="FL25" s="2432"/>
      <c r="FM25" s="2432"/>
      <c r="FN25" s="2432"/>
      <c r="FO25" s="2432"/>
      <c r="FP25" s="2432"/>
      <c r="FQ25" s="2432"/>
      <c r="FR25" s="2432"/>
      <c r="FS25" s="2432"/>
      <c r="FT25" s="2432"/>
      <c r="FU25" s="2432"/>
      <c r="FV25" s="2432"/>
      <c r="FW25" s="2432"/>
      <c r="FX25" s="2432"/>
      <c r="FY25" s="2432"/>
      <c r="FZ25" s="2432"/>
      <c r="GA25" s="2432"/>
      <c r="GB25" s="2432"/>
      <c r="GC25" s="2432"/>
      <c r="GD25" s="2432"/>
      <c r="GE25" s="2432"/>
      <c r="GF25" s="2432"/>
      <c r="GG25" s="2432"/>
      <c r="GH25" s="2432"/>
      <c r="GI25" s="2432"/>
      <c r="GJ25" s="2432"/>
      <c r="GK25" s="2432"/>
      <c r="GL25" s="2432"/>
      <c r="GM25" s="2432"/>
      <c r="GN25" s="2432"/>
      <c r="GO25" s="2432"/>
      <c r="GP25" s="2432"/>
      <c r="GQ25" s="2432"/>
      <c r="GR25" s="2432"/>
      <c r="GS25" s="2432"/>
      <c r="GT25" s="2432"/>
      <c r="GU25" s="2432"/>
      <c r="GV25" s="2432"/>
      <c r="GW25" s="2432"/>
      <c r="GX25" s="2432"/>
      <c r="GY25" s="2432"/>
      <c r="GZ25" s="2432"/>
      <c r="HA25" s="2432"/>
      <c r="HB25" s="2432"/>
      <c r="HC25" s="2432"/>
      <c r="HD25" s="2432"/>
      <c r="HE25" s="2432"/>
      <c r="HF25" s="2432"/>
      <c r="HG25" s="2432"/>
      <c r="HH25" s="2432"/>
      <c r="HI25" s="2432"/>
      <c r="HJ25" s="2432"/>
      <c r="HK25" s="2432"/>
      <c r="HL25" s="2432"/>
      <c r="HM25" s="2432"/>
      <c r="HN25" s="2432"/>
      <c r="HO25" s="2432"/>
      <c r="HP25" s="2432"/>
      <c r="HQ25" s="2432"/>
      <c r="HR25" s="2432"/>
      <c r="HS25" s="2432"/>
      <c r="HT25" s="2432"/>
      <c r="HU25" s="2432"/>
      <c r="HV25" s="2432"/>
      <c r="HW25" s="2432"/>
      <c r="HX25" s="2432"/>
      <c r="HY25" s="2432"/>
      <c r="HZ25" s="2432"/>
      <c r="IA25" s="2432"/>
      <c r="IB25" s="2432"/>
      <c r="IC25" s="2432"/>
      <c r="ID25" s="2432"/>
      <c r="IE25" s="2432"/>
      <c r="IF25" s="2432"/>
      <c r="IG25" s="2432"/>
      <c r="IH25" s="2432"/>
      <c r="II25" s="2432"/>
      <c r="IJ25" s="2432"/>
      <c r="IK25" s="2432"/>
      <c r="IL25" s="2432"/>
      <c r="IM25" s="2432"/>
      <c r="IN25" s="2432"/>
      <c r="IO25" s="2432"/>
      <c r="IP25" s="2432"/>
      <c r="IQ25" s="2432"/>
      <c r="IR25" s="2432"/>
      <c r="IS25" s="2432"/>
    </row>
  </sheetData>
  <mergeCells count="54">
    <mergeCell ref="ID25:IM25"/>
    <mergeCell ref="IN25:IS25"/>
    <mergeCell ref="FV25:GE25"/>
    <mergeCell ref="GF25:GO25"/>
    <mergeCell ref="GP25:GY25"/>
    <mergeCell ref="GZ25:HI25"/>
    <mergeCell ref="HJ25:HS25"/>
    <mergeCell ref="HT25:IC25"/>
    <mergeCell ref="FL25:FU25"/>
    <mergeCell ref="BF25:BO25"/>
    <mergeCell ref="BP25:BY25"/>
    <mergeCell ref="BZ25:CI25"/>
    <mergeCell ref="CJ25:CS25"/>
    <mergeCell ref="CT25:DC25"/>
    <mergeCell ref="DD25:DM25"/>
    <mergeCell ref="DN25:DW25"/>
    <mergeCell ref="DX25:EG25"/>
    <mergeCell ref="EH25:EQ25"/>
    <mergeCell ref="ER25:FA25"/>
    <mergeCell ref="FB25:FK25"/>
    <mergeCell ref="HT23:IC23"/>
    <mergeCell ref="ID23:IM23"/>
    <mergeCell ref="IN23:IS23"/>
    <mergeCell ref="A24:J24"/>
    <mergeCell ref="A25:J25"/>
    <mergeCell ref="K25:Q25"/>
    <mergeCell ref="R25:AA25"/>
    <mergeCell ref="AB25:AK25"/>
    <mergeCell ref="AL25:AU25"/>
    <mergeCell ref="AV25:BE25"/>
    <mergeCell ref="FL23:FU23"/>
    <mergeCell ref="FV23:GE23"/>
    <mergeCell ref="GF23:GO23"/>
    <mergeCell ref="GP23:GY23"/>
    <mergeCell ref="GZ23:HI23"/>
    <mergeCell ref="HJ23:HS23"/>
    <mergeCell ref="FB23:FK23"/>
    <mergeCell ref="AV23:BE23"/>
    <mergeCell ref="BF23:BO23"/>
    <mergeCell ref="BP23:BY23"/>
    <mergeCell ref="BZ23:CI23"/>
    <mergeCell ref="CJ23:CS23"/>
    <mergeCell ref="CT23:DC23"/>
    <mergeCell ref="DD23:DM23"/>
    <mergeCell ref="DN23:DW23"/>
    <mergeCell ref="DX23:EG23"/>
    <mergeCell ref="EH23:EQ23"/>
    <mergeCell ref="ER23:FA23"/>
    <mergeCell ref="AL23:AU23"/>
    <mergeCell ref="A22:J22"/>
    <mergeCell ref="A23:J23"/>
    <mergeCell ref="K23:Q23"/>
    <mergeCell ref="R23:AA23"/>
    <mergeCell ref="AB23:AK23"/>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- 1Q15&amp;C&amp;8CHAPTER 2 SEGMENTAL REPORTING&amp;R&amp;8Financial performance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7"/>
  <sheetViews>
    <sheetView showGridLines="0" zoomScale="140" zoomScaleNormal="140" zoomScaleSheetLayoutView="90" workbookViewId="0"/>
  </sheetViews>
  <sheetFormatPr baseColWidth="10" defaultColWidth="10.85546875" defaultRowHeight="22.5" customHeight="1"/>
  <cols>
    <col min="1" max="1" width="35.28515625" style="540" customWidth="1"/>
    <col min="2" max="12" width="6.42578125" style="540" customWidth="1"/>
    <col min="13" max="15" width="10.42578125" style="540" customWidth="1"/>
    <col min="16" max="16384" width="10.85546875" style="540"/>
  </cols>
  <sheetData>
    <row r="1" spans="1:12" s="622" customFormat="1" ht="22.5" customHeight="1">
      <c r="A1" s="739"/>
      <c r="B1" s="740"/>
      <c r="C1" s="740"/>
      <c r="D1" s="740"/>
      <c r="E1" s="740"/>
      <c r="F1" s="740"/>
      <c r="G1" s="740"/>
      <c r="H1" s="740"/>
      <c r="I1" s="740"/>
      <c r="J1" s="840"/>
    </row>
    <row r="2" spans="1:12" s="609" customFormat="1" ht="18.75" customHeight="1">
      <c r="A2" s="741" t="s">
        <v>1621</v>
      </c>
    </row>
    <row r="3" spans="1:12" s="609" customFormat="1" ht="12" customHeight="1"/>
    <row r="4" spans="1:12" s="600" customFormat="1" ht="13.5" customHeight="1">
      <c r="A4" s="606" t="s">
        <v>1</v>
      </c>
      <c r="B4" s="1235" t="s">
        <v>1546</v>
      </c>
      <c r="C4" s="310" t="s">
        <v>1488</v>
      </c>
      <c r="D4" s="822" t="s">
        <v>1385</v>
      </c>
      <c r="E4" s="822" t="s">
        <v>1258</v>
      </c>
      <c r="F4" s="822" t="s">
        <v>1189</v>
      </c>
      <c r="G4" s="822" t="s">
        <v>1052</v>
      </c>
      <c r="H4" s="822" t="s">
        <v>609</v>
      </c>
      <c r="I4" s="822" t="s">
        <v>328</v>
      </c>
      <c r="J4" s="822" t="s">
        <v>299</v>
      </c>
      <c r="L4" s="841"/>
    </row>
    <row r="5" spans="1:12" s="541" customFormat="1" ht="12" customHeight="1">
      <c r="A5" s="842" t="s">
        <v>697</v>
      </c>
      <c r="B5" s="1392">
        <v>3246.8511805200001</v>
      </c>
      <c r="C5" s="653">
        <v>3285.7575617800003</v>
      </c>
      <c r="D5" s="843">
        <v>3402.4277396200005</v>
      </c>
      <c r="E5" s="843">
        <v>3282.1440992200005</v>
      </c>
      <c r="F5" s="843">
        <v>3100.5374167399996</v>
      </c>
      <c r="G5" s="843">
        <v>3283.8429251719999</v>
      </c>
      <c r="H5" s="843">
        <v>3314.4397580558589</v>
      </c>
      <c r="I5" s="843">
        <v>3012.7593690793801</v>
      </c>
      <c r="J5" s="843">
        <v>2515.4905930127616</v>
      </c>
    </row>
    <row r="6" spans="1:12" s="541" customFormat="1" ht="12" customHeight="1">
      <c r="A6" s="629" t="s">
        <v>1622</v>
      </c>
      <c r="B6" s="1318">
        <v>89.076999999999998</v>
      </c>
      <c r="C6" s="654">
        <v>113.79400000000001</v>
      </c>
      <c r="D6" s="844">
        <v>118.37800000000001</v>
      </c>
      <c r="E6" s="844">
        <v>119.352</v>
      </c>
      <c r="F6" s="844">
        <v>118.017</v>
      </c>
      <c r="G6" s="844">
        <v>72.664999999999949</v>
      </c>
      <c r="H6" s="844">
        <v>73.720867715312053</v>
      </c>
      <c r="I6" s="844">
        <v>76.693075879069269</v>
      </c>
      <c r="J6" s="844">
        <v>77.381056405618679</v>
      </c>
    </row>
    <row r="7" spans="1:12" s="600" customFormat="1" ht="12" customHeight="1">
      <c r="A7" s="842" t="s">
        <v>13</v>
      </c>
      <c r="B7" s="1392">
        <v>3335.9281805199998</v>
      </c>
      <c r="C7" s="653">
        <v>3399.5515617800002</v>
      </c>
      <c r="D7" s="843">
        <v>3520.8057396200006</v>
      </c>
      <c r="E7" s="843">
        <v>3401.4960992200004</v>
      </c>
      <c r="F7" s="843">
        <v>3218.5544167399994</v>
      </c>
      <c r="G7" s="843">
        <v>3356.5079251719985</v>
      </c>
      <c r="H7" s="843">
        <v>3388.1606257711705</v>
      </c>
      <c r="I7" s="843">
        <v>3089.4524449584492</v>
      </c>
      <c r="J7" s="843">
        <v>2592.8716494183805</v>
      </c>
    </row>
    <row r="8" spans="1:12" s="600" customFormat="1" ht="12" customHeight="1">
      <c r="A8" s="629" t="s">
        <v>4</v>
      </c>
      <c r="B8" s="1318">
        <v>1169.47781504</v>
      </c>
      <c r="C8" s="654">
        <v>1140.8939472599995</v>
      </c>
      <c r="D8" s="844">
        <v>1239.5780121900002</v>
      </c>
      <c r="E8" s="844">
        <v>1191.5898501699999</v>
      </c>
      <c r="F8" s="844">
        <v>1100.6800329600001</v>
      </c>
      <c r="G8" s="844">
        <v>1187.4904366229998</v>
      </c>
      <c r="H8" s="844">
        <v>1250.9974359217713</v>
      </c>
      <c r="I8" s="844">
        <v>1199.113556823153</v>
      </c>
      <c r="J8" s="844">
        <v>1108.3409250210757</v>
      </c>
    </row>
    <row r="9" spans="1:12" s="600" customFormat="1" ht="12" customHeight="1">
      <c r="A9" s="845" t="s">
        <v>120</v>
      </c>
      <c r="B9" s="1393">
        <v>4505.4059955599996</v>
      </c>
      <c r="C9" s="1812">
        <v>4540.4455090399997</v>
      </c>
      <c r="D9" s="846">
        <v>4760.3837518100008</v>
      </c>
      <c r="E9" s="846">
        <v>4593.0859493900007</v>
      </c>
      <c r="F9" s="846">
        <v>4319.2344496999995</v>
      </c>
      <c r="G9" s="846">
        <v>4543.9983617949983</v>
      </c>
      <c r="H9" s="846">
        <v>4639.1580616929423</v>
      </c>
      <c r="I9" s="846">
        <v>4288.5660017816026</v>
      </c>
      <c r="J9" s="846">
        <v>3701.2125744394561</v>
      </c>
    </row>
    <row r="10" spans="1:12" s="600" customFormat="1" ht="12" customHeight="1">
      <c r="A10" s="845" t="s">
        <v>720</v>
      </c>
      <c r="B10" s="1393">
        <v>2158.1879679009999</v>
      </c>
      <c r="C10" s="1812">
        <v>2106.5455885709985</v>
      </c>
      <c r="D10" s="846">
        <v>2145.3864504329999</v>
      </c>
      <c r="E10" s="846">
        <v>2130.6720917990001</v>
      </c>
      <c r="F10" s="846">
        <v>2109.372512763</v>
      </c>
      <c r="G10" s="846">
        <v>2048.756818801</v>
      </c>
      <c r="H10" s="846">
        <v>2175.9208539779129</v>
      </c>
      <c r="I10" s="846">
        <v>2302.2955561576146</v>
      </c>
      <c r="J10" s="846">
        <v>1989.5836206244728</v>
      </c>
    </row>
    <row r="11" spans="1:12" s="600" customFormat="1" ht="12" customHeight="1">
      <c r="A11" s="842" t="s">
        <v>256</v>
      </c>
      <c r="B11" s="1392">
        <v>2347.2180276589997</v>
      </c>
      <c r="C11" s="653">
        <v>2433.8999204690012</v>
      </c>
      <c r="D11" s="843">
        <v>2614.9973013770009</v>
      </c>
      <c r="E11" s="843">
        <v>2462.4138575910006</v>
      </c>
      <c r="F11" s="843">
        <v>2209.8619369369994</v>
      </c>
      <c r="G11" s="843">
        <v>2495.2415429939983</v>
      </c>
      <c r="H11" s="843">
        <v>2463.2372077150294</v>
      </c>
      <c r="I11" s="843">
        <v>1986.2704456239881</v>
      </c>
      <c r="J11" s="843">
        <v>1711.6289538149833</v>
      </c>
    </row>
    <row r="12" spans="1:12" s="600" customFormat="1" ht="12" customHeight="1">
      <c r="A12" s="601" t="s">
        <v>30</v>
      </c>
      <c r="B12" s="1394">
        <v>0</v>
      </c>
      <c r="C12" s="1813">
        <v>0.7200000000000002</v>
      </c>
      <c r="D12" s="847">
        <v>0.21799999999999997</v>
      </c>
      <c r="E12" s="847">
        <v>-2.9660000000000002</v>
      </c>
      <c r="F12" s="847">
        <v>-1.274</v>
      </c>
      <c r="G12" s="847">
        <v>154.520221733</v>
      </c>
      <c r="H12" s="847">
        <v>0.10602185736052731</v>
      </c>
      <c r="I12" s="847">
        <v>-0.18076090501908987</v>
      </c>
      <c r="J12" s="847">
        <v>1.2157147658562559E-2</v>
      </c>
    </row>
    <row r="13" spans="1:12" s="600" customFormat="1" ht="12" customHeight="1">
      <c r="A13" s="601" t="s">
        <v>1623</v>
      </c>
      <c r="B13" s="1320">
        <v>-45.323380999999991</v>
      </c>
      <c r="C13" s="655">
        <v>-79.593523000000104</v>
      </c>
      <c r="D13" s="848">
        <v>58.190229000000087</v>
      </c>
      <c r="E13" s="848">
        <v>57.782019999999974</v>
      </c>
      <c r="F13" s="848">
        <v>73.527947999999995</v>
      </c>
      <c r="G13" s="848">
        <v>111.17721100000007</v>
      </c>
      <c r="H13" s="848">
        <v>18.921199955986779</v>
      </c>
      <c r="I13" s="848">
        <v>155.17432247824109</v>
      </c>
      <c r="J13" s="848">
        <v>76.124676565772049</v>
      </c>
    </row>
    <row r="14" spans="1:12" s="600" customFormat="1" ht="12" customHeight="1">
      <c r="A14" s="629" t="s">
        <v>1624</v>
      </c>
      <c r="B14" s="1395">
        <v>0</v>
      </c>
      <c r="C14" s="1814">
        <v>0</v>
      </c>
      <c r="D14" s="849">
        <v>0</v>
      </c>
      <c r="E14" s="849">
        <v>0</v>
      </c>
      <c r="F14" s="849">
        <v>0</v>
      </c>
      <c r="G14" s="849">
        <v>13.356</v>
      </c>
      <c r="H14" s="849">
        <v>-13.356</v>
      </c>
      <c r="I14" s="849">
        <v>0</v>
      </c>
      <c r="J14" s="849">
        <v>0</v>
      </c>
    </row>
    <row r="15" spans="1:12" s="600" customFormat="1" ht="12" customHeight="1">
      <c r="A15" s="842" t="s">
        <v>9</v>
      </c>
      <c r="B15" s="1392">
        <v>2392.5414086589999</v>
      </c>
      <c r="C15" s="653">
        <v>2514.213443469001</v>
      </c>
      <c r="D15" s="843">
        <v>2557.0250723770005</v>
      </c>
      <c r="E15" s="843">
        <v>2401.6658375910006</v>
      </c>
      <c r="F15" s="843">
        <v>2135.0599889369996</v>
      </c>
      <c r="G15" s="843">
        <v>2551.9405537269977</v>
      </c>
      <c r="H15" s="843">
        <v>2431.0660296164028</v>
      </c>
      <c r="I15" s="843">
        <v>1830.915362240728</v>
      </c>
      <c r="J15" s="843">
        <v>1635.51643439687</v>
      </c>
    </row>
    <row r="16" spans="1:12" s="600" customFormat="1" ht="12" customHeight="1">
      <c r="A16" s="601" t="s">
        <v>1207</v>
      </c>
      <c r="B16" s="1320">
        <v>645.98618033793002</v>
      </c>
      <c r="C16" s="655">
        <v>678.83762973663033</v>
      </c>
      <c r="D16" s="848">
        <v>690.39676954179015</v>
      </c>
      <c r="E16" s="848">
        <v>648.4497761495702</v>
      </c>
      <c r="F16" s="848">
        <v>576.46619701298994</v>
      </c>
      <c r="G16" s="848">
        <v>714.54335504355947</v>
      </c>
      <c r="H16" s="848">
        <v>680.69848829259286</v>
      </c>
      <c r="I16" s="848">
        <v>512.65630142740383</v>
      </c>
      <c r="J16" s="848">
        <v>457.94460163112365</v>
      </c>
    </row>
    <row r="17" spans="1:20" s="600" customFormat="1" ht="12" customHeight="1">
      <c r="A17" s="601" t="s">
        <v>198</v>
      </c>
      <c r="B17" s="1394">
        <v>0.218</v>
      </c>
      <c r="C17" s="1813">
        <v>0</v>
      </c>
      <c r="D17" s="847">
        <v>0</v>
      </c>
      <c r="E17" s="847">
        <v>0</v>
      </c>
      <c r="F17" s="847">
        <v>0</v>
      </c>
      <c r="G17" s="847">
        <v>0</v>
      </c>
      <c r="H17" s="847">
        <v>-4.5149999999999997</v>
      </c>
      <c r="I17" s="847">
        <v>-4.0000000000000009</v>
      </c>
      <c r="J17" s="847">
        <v>11.108000000000001</v>
      </c>
    </row>
    <row r="18" spans="1:20" s="600" customFormat="1" ht="12" customHeight="1">
      <c r="A18" s="596" t="s">
        <v>10</v>
      </c>
      <c r="B18" s="1319">
        <v>1746.7732283210701</v>
      </c>
      <c r="C18" s="658">
        <v>1835.3758137323707</v>
      </c>
      <c r="D18" s="850">
        <v>1866.6283028352104</v>
      </c>
      <c r="E18" s="850">
        <v>1753.2160614414304</v>
      </c>
      <c r="F18" s="850">
        <v>1558.5937919240096</v>
      </c>
      <c r="G18" s="850">
        <v>1837.3971986834383</v>
      </c>
      <c r="H18" s="850">
        <v>1745.8525413238101</v>
      </c>
      <c r="I18" s="850">
        <v>1314.2590608133239</v>
      </c>
      <c r="J18" s="850">
        <v>1188.6798327657464</v>
      </c>
    </row>
    <row r="19" spans="1:20" ht="7.5" customHeight="1">
      <c r="A19" s="1980"/>
      <c r="B19" s="851"/>
      <c r="C19" s="1815"/>
      <c r="D19" s="851"/>
      <c r="E19" s="851"/>
      <c r="F19" s="851"/>
      <c r="G19" s="851"/>
      <c r="H19" s="851"/>
      <c r="I19" s="851"/>
      <c r="J19" s="851"/>
    </row>
    <row r="20" spans="1:20" ht="12" customHeight="1">
      <c r="A20" s="1984" t="s">
        <v>1262</v>
      </c>
      <c r="B20" s="1981"/>
      <c r="C20" s="1982"/>
      <c r="D20" s="1983"/>
      <c r="E20" s="1983"/>
      <c r="F20" s="1983"/>
      <c r="G20" s="1983"/>
      <c r="H20" s="1983"/>
      <c r="I20" s="1983"/>
      <c r="J20" s="1983"/>
    </row>
    <row r="21" spans="1:20" ht="12" customHeight="1">
      <c r="A21" s="1975" t="s">
        <v>1625</v>
      </c>
      <c r="B21" s="1972">
        <v>679.90437334331796</v>
      </c>
      <c r="C21" s="1973">
        <v>674.77817341625473</v>
      </c>
      <c r="D21" s="1974">
        <v>664.25996212553571</v>
      </c>
      <c r="E21" s="1974">
        <v>655.63767271558356</v>
      </c>
      <c r="F21" s="1974">
        <v>647.79731698845603</v>
      </c>
      <c r="G21" s="1974">
        <v>646.75299183673269</v>
      </c>
      <c r="H21" s="1974">
        <v>643.05584832163527</v>
      </c>
      <c r="I21" s="1974">
        <v>640.99832208584655</v>
      </c>
      <c r="J21" s="1974">
        <v>634.26282166402007</v>
      </c>
    </row>
    <row r="22" spans="1:20" ht="12" customHeight="1">
      <c r="A22" s="1975" t="s">
        <v>1626</v>
      </c>
      <c r="B22" s="1972">
        <v>368.73023525259998</v>
      </c>
      <c r="C22" s="1973">
        <v>363.80556645432063</v>
      </c>
      <c r="D22" s="1974">
        <v>363.56035614227517</v>
      </c>
      <c r="E22" s="1974">
        <v>351.94266364051452</v>
      </c>
      <c r="F22" s="1974">
        <v>347.68015576147997</v>
      </c>
      <c r="G22" s="1974">
        <v>345.19116925781293</v>
      </c>
      <c r="H22" s="1974">
        <v>346.10211228082278</v>
      </c>
      <c r="I22" s="1974">
        <v>335.24703577762727</v>
      </c>
      <c r="J22" s="1974">
        <v>329.51165354105785</v>
      </c>
    </row>
    <row r="23" spans="1:20" ht="12" customHeight="1">
      <c r="A23" s="1985" t="s">
        <v>707</v>
      </c>
      <c r="B23" s="1972">
        <v>69.079219469520908</v>
      </c>
      <c r="C23" s="1973">
        <v>68.078720936817376</v>
      </c>
      <c r="D23" s="1974">
        <v>66.317958874064431</v>
      </c>
      <c r="E23" s="1974">
        <v>64.663909813360007</v>
      </c>
      <c r="F23" s="1974">
        <v>63.141253178952198</v>
      </c>
      <c r="G23" s="1974">
        <v>61.409491486170097</v>
      </c>
      <c r="H23" s="1974">
        <v>61.198248087575266</v>
      </c>
      <c r="I23" s="1974">
        <v>61.651796059566813</v>
      </c>
      <c r="J23" s="1974">
        <v>58.801585031281064</v>
      </c>
      <c r="K23" s="1844"/>
    </row>
    <row r="24" spans="1:20" ht="12" customHeight="1">
      <c r="A24" s="1986" t="s">
        <v>1627</v>
      </c>
      <c r="B24" s="1987">
        <v>34.750659999999996</v>
      </c>
      <c r="C24" s="1988">
        <v>29.756516347826068</v>
      </c>
      <c r="D24" s="1989">
        <v>29.308569804347833</v>
      </c>
      <c r="E24" s="1989">
        <v>29.740962571428572</v>
      </c>
      <c r="F24" s="1989">
        <v>29.664141000000001</v>
      </c>
      <c r="G24" s="1989">
        <v>16.995197967391299</v>
      </c>
      <c r="H24" s="1989">
        <v>17.308911896917071</v>
      </c>
      <c r="I24" s="1989">
        <v>16.555749510063713</v>
      </c>
      <c r="J24" s="1989">
        <v>16.496604134087015</v>
      </c>
    </row>
    <row r="25" spans="1:20" ht="7.5" customHeight="1">
      <c r="A25" s="1980"/>
      <c r="B25" s="851"/>
      <c r="C25" s="1815"/>
      <c r="D25" s="851"/>
      <c r="E25" s="851"/>
      <c r="F25" s="851"/>
      <c r="G25" s="851"/>
      <c r="H25" s="851"/>
      <c r="I25" s="851"/>
      <c r="J25" s="851"/>
    </row>
    <row r="26" spans="1:20" ht="12" customHeight="1">
      <c r="A26" s="1984" t="s">
        <v>1263</v>
      </c>
      <c r="B26" s="1981"/>
      <c r="C26" s="1982"/>
      <c r="D26" s="1983"/>
      <c r="E26" s="1983"/>
      <c r="F26" s="1983"/>
      <c r="G26" s="1983"/>
      <c r="H26" s="1983"/>
      <c r="I26" s="1983"/>
      <c r="J26" s="1983"/>
    </row>
    <row r="27" spans="1:20" s="852" customFormat="1" ht="12" customHeight="1">
      <c r="A27" s="1976" t="s">
        <v>1266</v>
      </c>
      <c r="B27" s="1330">
        <v>47.902186174294989</v>
      </c>
      <c r="C27" s="1787">
        <v>46.395129825407636</v>
      </c>
      <c r="D27" s="543">
        <v>45.067510568182186</v>
      </c>
      <c r="E27" s="543">
        <v>46.388683235548221</v>
      </c>
      <c r="F27" s="543">
        <v>48.836721815587268</v>
      </c>
      <c r="G27" s="543">
        <v>45.087094133363365</v>
      </c>
      <c r="H27" s="543">
        <v>46.903356709166886</v>
      </c>
      <c r="I27" s="543">
        <v>53.684507949770854</v>
      </c>
      <c r="J27" s="543">
        <v>53.75491357520292</v>
      </c>
    </row>
    <row r="28" spans="1:20" s="852" customFormat="1" ht="12" customHeight="1">
      <c r="A28" s="1976" t="s">
        <v>1268</v>
      </c>
      <c r="B28" s="1330">
        <v>54.232661196078162</v>
      </c>
      <c r="C28" s="1787">
        <v>53.914839096299204</v>
      </c>
      <c r="D28" s="543">
        <v>54.731637742990657</v>
      </c>
      <c r="E28" s="543">
        <v>53.679444956664</v>
      </c>
      <c r="F28" s="543">
        <v>53.671132411879967</v>
      </c>
      <c r="G28" s="543">
        <v>53.372952829718564</v>
      </c>
      <c r="H28" s="543">
        <v>53.821470278847997</v>
      </c>
      <c r="I28" s="543">
        <v>52.300766511636652</v>
      </c>
      <c r="J28" s="543">
        <v>51.951910515039756</v>
      </c>
    </row>
    <row r="29" spans="1:20" s="852" customFormat="1" ht="12" customHeight="1">
      <c r="A29" s="1977" t="s">
        <v>1628</v>
      </c>
      <c r="B29" s="1391">
        <v>20.385615324754205</v>
      </c>
      <c r="C29" s="853">
        <v>24.470788040160159</v>
      </c>
      <c r="D29" s="853">
        <v>25.267848095471898</v>
      </c>
      <c r="E29" s="853">
        <v>23.644595696733131</v>
      </c>
      <c r="F29" s="853">
        <v>21.308433342775089</v>
      </c>
      <c r="G29" s="853">
        <v>42.892549311143242</v>
      </c>
      <c r="H29" s="853">
        <v>40.016843533390038</v>
      </c>
      <c r="I29" s="853">
        <v>31.84077318463061</v>
      </c>
      <c r="J29" s="853">
        <v>29.222724024690734</v>
      </c>
    </row>
    <row r="30" spans="1:20" ht="7.5" customHeight="1"/>
    <row r="31" spans="1:20" s="630" customFormat="1" ht="18" customHeight="1">
      <c r="A31" s="2431" t="s">
        <v>1692</v>
      </c>
      <c r="B31" s="2431"/>
      <c r="C31" s="2431"/>
      <c r="D31" s="2431"/>
      <c r="E31" s="2431"/>
      <c r="F31" s="2431"/>
      <c r="G31" s="2431"/>
      <c r="H31" s="2431"/>
      <c r="I31" s="2431"/>
      <c r="J31" s="2431"/>
      <c r="K31" s="2291"/>
      <c r="L31" s="2291"/>
      <c r="M31" s="2291"/>
      <c r="N31" s="2291"/>
      <c r="O31" s="2291"/>
      <c r="P31" s="1958"/>
      <c r="Q31" s="1958"/>
      <c r="R31" s="1958"/>
      <c r="S31" s="1958"/>
      <c r="T31" s="1959"/>
    </row>
    <row r="32" spans="1:20" s="630" customFormat="1" ht="30.75" customHeight="1">
      <c r="A32" s="2431" t="s">
        <v>1938</v>
      </c>
      <c r="B32" s="2431"/>
      <c r="C32" s="2431"/>
      <c r="D32" s="2431"/>
      <c r="E32" s="2431"/>
      <c r="F32" s="2431"/>
      <c r="G32" s="2431"/>
      <c r="H32" s="2431"/>
      <c r="I32" s="2431"/>
      <c r="J32" s="2431"/>
      <c r="K32" s="1960"/>
      <c r="L32" s="1960"/>
      <c r="M32" s="1960"/>
      <c r="N32" s="1960"/>
      <c r="O32" s="1960"/>
      <c r="P32" s="1958"/>
      <c r="Q32" s="1958"/>
      <c r="R32" s="1958"/>
      <c r="S32" s="1958"/>
      <c r="T32" s="1959"/>
    </row>
    <row r="33" spans="1:20" s="1956" customFormat="1" ht="10.5" customHeight="1">
      <c r="A33" s="2573" t="s">
        <v>1634</v>
      </c>
      <c r="B33" s="2573"/>
      <c r="C33" s="2573"/>
      <c r="D33" s="2573"/>
      <c r="E33" s="2573"/>
      <c r="F33" s="2573"/>
      <c r="G33" s="2573"/>
      <c r="H33" s="2573"/>
      <c r="I33" s="2573"/>
      <c r="J33" s="2573"/>
      <c r="K33" s="1961"/>
      <c r="L33" s="1961"/>
      <c r="M33" s="1961"/>
      <c r="N33" s="1961"/>
      <c r="O33" s="1961"/>
      <c r="P33" s="1954"/>
      <c r="Q33" s="1954"/>
      <c r="R33" s="1954"/>
      <c r="S33" s="1954"/>
      <c r="T33" s="1955"/>
    </row>
    <row r="34" spans="1:20" ht="21.75" customHeight="1">
      <c r="A34" s="2432" t="s">
        <v>1629</v>
      </c>
      <c r="B34" s="2432"/>
      <c r="C34" s="2432"/>
      <c r="D34" s="2432"/>
      <c r="E34" s="2432"/>
      <c r="F34" s="2432"/>
      <c r="G34" s="2432"/>
      <c r="H34" s="2432"/>
      <c r="I34" s="2432"/>
      <c r="J34" s="2432"/>
    </row>
    <row r="35" spans="1:20" s="1956" customFormat="1" ht="10.5" customHeight="1">
      <c r="A35" s="2573" t="s">
        <v>1630</v>
      </c>
      <c r="B35" s="2573"/>
      <c r="C35" s="2573"/>
      <c r="D35" s="2573"/>
      <c r="E35" s="2573"/>
      <c r="F35" s="2573"/>
      <c r="G35" s="2573"/>
      <c r="H35" s="2573"/>
      <c r="I35" s="2573"/>
      <c r="J35" s="2573"/>
      <c r="K35" s="2042"/>
      <c r="L35" s="2042"/>
      <c r="M35" s="2042"/>
      <c r="N35" s="2042"/>
      <c r="O35" s="2042"/>
      <c r="P35" s="1954"/>
      <c r="Q35" s="1954"/>
      <c r="R35" s="1954"/>
      <c r="S35" s="1954"/>
      <c r="T35" s="1955"/>
    </row>
    <row r="36" spans="1:20" s="1844" customFormat="1" ht="21.75" customHeight="1">
      <c r="A36" s="2036"/>
      <c r="B36" s="2036"/>
      <c r="C36" s="2036"/>
      <c r="D36" s="2036"/>
      <c r="E36" s="2036"/>
      <c r="F36" s="2036"/>
      <c r="G36" s="2036"/>
      <c r="H36" s="2036"/>
      <c r="I36" s="2036"/>
      <c r="J36" s="2036"/>
      <c r="L36" s="2040"/>
    </row>
    <row r="37" spans="1:20" s="622" customFormat="1" ht="22.5" customHeight="1">
      <c r="A37" s="739"/>
      <c r="B37" s="740"/>
      <c r="C37" s="740"/>
      <c r="D37" s="740"/>
      <c r="E37" s="740"/>
      <c r="F37" s="740"/>
      <c r="G37" s="840"/>
      <c r="H37" s="740"/>
      <c r="I37" s="740"/>
      <c r="J37" s="740"/>
    </row>
    <row r="38" spans="1:20" s="609" customFormat="1" ht="18.75" customHeight="1">
      <c r="A38" s="741" t="s">
        <v>1325</v>
      </c>
    </row>
    <row r="39" spans="1:20" s="1844" customFormat="1" ht="21.75" customHeight="1">
      <c r="A39" s="2036"/>
      <c r="B39" s="2036"/>
      <c r="C39" s="2036"/>
      <c r="D39" s="2036"/>
      <c r="E39" s="2036"/>
      <c r="F39" s="2036"/>
      <c r="G39" s="2036"/>
      <c r="H39" s="2036"/>
      <c r="I39" s="2036"/>
      <c r="J39" s="2036"/>
      <c r="K39" s="2044"/>
      <c r="L39" s="2040"/>
    </row>
    <row r="40" spans="1:20" s="1844" customFormat="1" ht="21.75" customHeight="1">
      <c r="A40" s="2036"/>
      <c r="B40" s="2036"/>
      <c r="C40" s="2036"/>
      <c r="D40" s="2036"/>
      <c r="E40" s="2036"/>
      <c r="F40" s="2036"/>
      <c r="G40" s="2036"/>
      <c r="H40" s="2036"/>
      <c r="I40" s="2036"/>
      <c r="J40" s="2036"/>
      <c r="L40" s="2040"/>
    </row>
    <row r="41" spans="1:20" s="1844" customFormat="1" ht="21.75" customHeight="1">
      <c r="A41" s="2036"/>
      <c r="B41" s="2036"/>
      <c r="C41" s="2036"/>
      <c r="D41" s="2036"/>
      <c r="E41" s="2036"/>
      <c r="F41" s="2036"/>
      <c r="G41" s="2036"/>
      <c r="H41" s="2036"/>
      <c r="I41" s="2036"/>
      <c r="J41" s="2036"/>
      <c r="L41" s="2040"/>
    </row>
    <row r="42" spans="1:20" s="1844" customFormat="1" ht="21.75" customHeight="1">
      <c r="A42" s="2036"/>
      <c r="B42" s="2036"/>
      <c r="C42" s="2036"/>
      <c r="D42" s="2036"/>
      <c r="E42" s="2036"/>
      <c r="F42" s="2036"/>
      <c r="G42" s="2036"/>
      <c r="H42" s="2036"/>
      <c r="I42" s="2036"/>
      <c r="J42" s="2036"/>
      <c r="L42" s="2040"/>
    </row>
    <row r="43" spans="1:20" s="1844" customFormat="1" ht="21.75" customHeight="1">
      <c r="A43" s="2036"/>
      <c r="B43" s="2036"/>
      <c r="C43" s="2036"/>
      <c r="D43" s="2036"/>
      <c r="E43" s="2036"/>
      <c r="F43" s="2036"/>
      <c r="G43" s="2036"/>
      <c r="H43" s="2036"/>
      <c r="I43" s="2036"/>
      <c r="J43" s="2036"/>
      <c r="L43" s="2040"/>
    </row>
    <row r="44" spans="1:20" s="1844" customFormat="1" ht="21.75" customHeight="1">
      <c r="A44" s="2036"/>
      <c r="B44" s="2036"/>
      <c r="C44" s="2036"/>
      <c r="D44" s="2036"/>
      <c r="E44" s="2036"/>
      <c r="F44" s="2036"/>
      <c r="G44" s="2036"/>
      <c r="H44" s="2036"/>
      <c r="I44" s="2036"/>
      <c r="J44" s="2036"/>
      <c r="L44" s="2040"/>
    </row>
    <row r="45" spans="1:20" s="1844" customFormat="1" ht="21.75" customHeight="1">
      <c r="A45" s="2036"/>
      <c r="B45" s="2036"/>
      <c r="C45" s="2036"/>
      <c r="D45" s="2036"/>
      <c r="E45" s="2036"/>
      <c r="F45" s="2036"/>
      <c r="G45" s="2036"/>
      <c r="H45" s="2036"/>
      <c r="I45" s="2036"/>
      <c r="J45" s="2036"/>
      <c r="L45" s="2040"/>
    </row>
    <row r="46" spans="1:20" s="1844" customFormat="1" ht="21.75" customHeight="1">
      <c r="A46" s="2036"/>
      <c r="B46" s="2036"/>
      <c r="C46" s="2036"/>
      <c r="D46" s="2036"/>
      <c r="E46" s="2036"/>
      <c r="F46" s="2036"/>
      <c r="G46" s="2036"/>
      <c r="H46" s="2036"/>
      <c r="I46" s="2036"/>
      <c r="J46" s="2036"/>
      <c r="L46" s="2040"/>
    </row>
    <row r="47" spans="1:20" s="1844" customFormat="1" ht="21.75" customHeight="1">
      <c r="A47" s="2036"/>
      <c r="B47" s="2036"/>
      <c r="C47" s="2036"/>
      <c r="D47" s="2036"/>
      <c r="E47" s="2036"/>
      <c r="F47" s="2036"/>
      <c r="G47" s="2036"/>
      <c r="H47" s="2036"/>
      <c r="I47" s="2036"/>
      <c r="J47" s="2036"/>
      <c r="L47" s="2040"/>
    </row>
    <row r="48" spans="1:20" s="1844" customFormat="1" ht="21.75" customHeight="1">
      <c r="A48" s="2036"/>
      <c r="B48" s="2036"/>
      <c r="C48" s="2036"/>
      <c r="D48" s="2036"/>
      <c r="E48" s="2036"/>
      <c r="F48" s="2036"/>
      <c r="G48" s="2036"/>
      <c r="H48" s="2036"/>
      <c r="I48" s="2036"/>
      <c r="J48" s="2036"/>
      <c r="L48" s="2040"/>
    </row>
    <row r="49" spans="1:15" s="1844" customFormat="1" ht="21.75" customHeight="1">
      <c r="A49" s="2036"/>
      <c r="B49" s="2036"/>
      <c r="C49" s="2036"/>
      <c r="D49" s="2036"/>
      <c r="E49" s="2036"/>
      <c r="F49" s="2036"/>
      <c r="G49" s="2036"/>
      <c r="H49" s="2036"/>
      <c r="I49" s="2036"/>
      <c r="J49" s="2036"/>
      <c r="L49" s="2040"/>
    </row>
    <row r="50" spans="1:15" s="1844" customFormat="1" ht="21.75" customHeight="1">
      <c r="A50" s="2045"/>
      <c r="B50" s="2045"/>
      <c r="C50" s="2045"/>
      <c r="D50" s="2045"/>
      <c r="E50" s="2045"/>
      <c r="F50" s="2045"/>
      <c r="G50" s="2045"/>
      <c r="H50" s="2045"/>
      <c r="I50" s="2045"/>
      <c r="J50" s="2045"/>
      <c r="L50" s="2040"/>
    </row>
    <row r="51" spans="1:15" s="1844" customFormat="1" ht="13.5" customHeight="1">
      <c r="A51" s="2045"/>
      <c r="B51" s="2045"/>
      <c r="C51" s="2045"/>
      <c r="D51" s="2045"/>
      <c r="E51" s="2045"/>
      <c r="F51" s="2045"/>
      <c r="G51" s="2045"/>
      <c r="H51" s="2045"/>
      <c r="I51" s="2045"/>
      <c r="J51" s="2045"/>
      <c r="L51" s="2040"/>
    </row>
    <row r="52" spans="1:15" s="300" customFormat="1" ht="12.75" customHeight="1">
      <c r="A52" s="2432" t="s">
        <v>1306</v>
      </c>
      <c r="B52" s="2432"/>
      <c r="C52" s="2432"/>
      <c r="D52" s="2432"/>
      <c r="E52" s="2432"/>
      <c r="F52" s="2432"/>
      <c r="G52" s="2432"/>
      <c r="H52" s="2432"/>
      <c r="I52" s="2432"/>
      <c r="J52" s="2432"/>
      <c r="K52" s="2037"/>
      <c r="L52" s="2037"/>
      <c r="M52" s="2037"/>
      <c r="N52" s="2037"/>
      <c r="O52" s="2037"/>
    </row>
    <row r="53" spans="1:15" s="300" customFormat="1" ht="12.75" customHeight="1">
      <c r="A53" s="2046"/>
      <c r="B53" s="2046"/>
      <c r="C53" s="2046"/>
      <c r="D53" s="2046"/>
      <c r="E53" s="2046"/>
      <c r="F53" s="2046"/>
      <c r="G53" s="2046"/>
      <c r="H53" s="2046"/>
      <c r="I53" s="2046"/>
      <c r="J53" s="2046"/>
      <c r="K53" s="2048"/>
      <c r="L53" s="2048"/>
      <c r="M53" s="2048"/>
      <c r="N53" s="2048"/>
      <c r="O53" s="2048"/>
    </row>
    <row r="54" spans="1:15" s="609" customFormat="1" ht="18.75" customHeight="1">
      <c r="A54" s="741" t="s">
        <v>1558</v>
      </c>
      <c r="L54" s="741"/>
    </row>
    <row r="55" spans="1:15" s="300" customFormat="1" ht="12.75" customHeight="1">
      <c r="A55" s="2035"/>
      <c r="B55" s="2035"/>
      <c r="C55" s="2035"/>
      <c r="D55" s="2035"/>
      <c r="E55" s="2035"/>
      <c r="F55" s="2035"/>
      <c r="G55" s="2035"/>
      <c r="H55" s="2035"/>
      <c r="I55" s="2035"/>
      <c r="J55" s="2035"/>
      <c r="K55" s="2037"/>
      <c r="L55" s="2037"/>
      <c r="M55" s="2037"/>
      <c r="N55" s="2037"/>
      <c r="O55" s="2037"/>
    </row>
    <row r="56" spans="1:15" s="300" customFormat="1" ht="12.75" customHeight="1">
      <c r="A56" s="2035"/>
      <c r="B56" s="2035"/>
      <c r="C56" s="2035"/>
      <c r="D56" s="2035"/>
      <c r="E56" s="2035"/>
      <c r="F56" s="2035"/>
      <c r="G56" s="2035"/>
      <c r="H56" s="2035"/>
      <c r="I56" s="2035"/>
      <c r="J56" s="2035"/>
      <c r="K56" s="2037"/>
      <c r="L56" s="2037"/>
      <c r="M56" s="2037"/>
      <c r="N56" s="2037"/>
      <c r="O56" s="2037"/>
    </row>
    <row r="57" spans="1:15" s="300" customFormat="1" ht="12.75" customHeight="1">
      <c r="A57" s="2035"/>
      <c r="B57" s="2035"/>
      <c r="C57" s="2035"/>
      <c r="D57" s="2035"/>
      <c r="E57" s="2035"/>
      <c r="F57" s="2035"/>
      <c r="G57" s="2035"/>
      <c r="H57" s="2035"/>
      <c r="I57" s="2035"/>
      <c r="J57" s="2035"/>
      <c r="K57" s="2037"/>
      <c r="L57" s="2037"/>
      <c r="M57" s="2037"/>
      <c r="N57" s="2037"/>
      <c r="O57" s="2037"/>
    </row>
    <row r="58" spans="1:15" s="300" customFormat="1" ht="12.75" customHeight="1">
      <c r="A58" s="2035"/>
      <c r="B58" s="2035"/>
      <c r="C58" s="2035"/>
      <c r="D58" s="2035"/>
      <c r="E58" s="2035"/>
      <c r="F58" s="2035"/>
      <c r="G58" s="2035"/>
      <c r="H58" s="2035"/>
      <c r="I58" s="2035"/>
      <c r="J58" s="2035"/>
      <c r="K58" s="2037"/>
      <c r="L58" s="2037"/>
      <c r="M58" s="2037"/>
      <c r="N58" s="2037"/>
      <c r="O58" s="2037"/>
    </row>
    <row r="59" spans="1:15" s="300" customFormat="1" ht="12.75" customHeight="1">
      <c r="A59" s="2035"/>
      <c r="B59" s="2035"/>
      <c r="C59" s="2035"/>
      <c r="D59" s="2035"/>
      <c r="E59" s="2035"/>
      <c r="F59" s="2035"/>
      <c r="G59" s="2035"/>
      <c r="H59" s="2035"/>
      <c r="I59" s="2035"/>
      <c r="J59" s="2035"/>
      <c r="K59" s="2037"/>
      <c r="L59" s="2037"/>
      <c r="M59" s="2037"/>
      <c r="N59" s="2037"/>
      <c r="O59" s="2037"/>
    </row>
    <row r="60" spans="1:15" s="300" customFormat="1" ht="12.75" customHeight="1">
      <c r="A60" s="2035"/>
      <c r="B60" s="2035"/>
      <c r="C60" s="2035"/>
      <c r="D60" s="2035"/>
      <c r="E60" s="2035"/>
      <c r="F60" s="2035"/>
      <c r="G60" s="2035"/>
      <c r="H60" s="2035"/>
      <c r="I60" s="2035"/>
      <c r="J60" s="2035"/>
      <c r="K60" s="2037"/>
      <c r="L60" s="2037"/>
      <c r="M60" s="2037"/>
      <c r="N60" s="2037"/>
      <c r="O60" s="2037"/>
    </row>
    <row r="61" spans="1:15" s="300" customFormat="1" ht="12.75" customHeight="1">
      <c r="A61" s="2035"/>
      <c r="B61" s="2035"/>
      <c r="C61" s="2035"/>
      <c r="D61" s="2035"/>
      <c r="E61" s="2035"/>
      <c r="F61" s="2035"/>
      <c r="G61" s="2035"/>
      <c r="H61" s="2035"/>
      <c r="I61" s="2035"/>
      <c r="J61" s="2035"/>
      <c r="K61" s="2037"/>
      <c r="L61" s="2037"/>
      <c r="M61" s="2037"/>
      <c r="N61" s="2037"/>
      <c r="O61" s="2037"/>
    </row>
    <row r="62" spans="1:15" s="300" customFormat="1" ht="12.75" customHeight="1">
      <c r="A62" s="2035"/>
      <c r="B62" s="2035"/>
      <c r="C62" s="2035"/>
      <c r="D62" s="2035"/>
      <c r="E62" s="2035"/>
      <c r="F62" s="2035"/>
      <c r="G62" s="2035"/>
      <c r="H62" s="2035"/>
      <c r="I62" s="2035"/>
      <c r="J62" s="2035"/>
      <c r="K62" s="2037"/>
      <c r="L62" s="2037"/>
      <c r="M62" s="2037"/>
      <c r="N62" s="2037"/>
      <c r="O62" s="2037"/>
    </row>
    <row r="63" spans="1:15" s="300" customFormat="1" ht="12.75" customHeight="1">
      <c r="A63" s="2035"/>
      <c r="B63" s="2035"/>
      <c r="C63" s="2035"/>
      <c r="D63" s="2035"/>
      <c r="E63" s="2035"/>
      <c r="F63" s="2035"/>
      <c r="G63" s="2035"/>
      <c r="H63" s="2035"/>
      <c r="I63" s="2035"/>
      <c r="J63" s="2035"/>
      <c r="K63" s="2037"/>
      <c r="L63" s="2037"/>
      <c r="M63" s="2037"/>
      <c r="N63" s="2037"/>
      <c r="O63" s="2037"/>
    </row>
    <row r="64" spans="1:15" s="300" customFormat="1" ht="12.75" customHeight="1">
      <c r="A64" s="2035"/>
      <c r="B64" s="2035"/>
      <c r="C64" s="2035"/>
      <c r="D64" s="2035"/>
      <c r="E64" s="2035"/>
      <c r="F64" s="2035"/>
      <c r="G64" s="2035"/>
      <c r="H64" s="2035"/>
      <c r="I64" s="2035"/>
      <c r="J64" s="2035"/>
      <c r="K64" s="2037"/>
      <c r="L64" s="2037"/>
      <c r="M64" s="2037"/>
      <c r="N64" s="2037"/>
      <c r="O64" s="2037"/>
    </row>
    <row r="65" spans="1:15" s="300" customFormat="1" ht="12.75" customHeight="1">
      <c r="A65" s="2035"/>
      <c r="B65" s="2035"/>
      <c r="C65" s="2035"/>
      <c r="D65" s="2035"/>
      <c r="E65" s="2035"/>
      <c r="F65" s="2035"/>
      <c r="G65" s="2035"/>
      <c r="H65" s="2035"/>
      <c r="I65" s="2035"/>
      <c r="J65" s="2035"/>
      <c r="K65" s="2037"/>
      <c r="L65" s="2037"/>
      <c r="M65" s="2037"/>
      <c r="N65" s="2037"/>
      <c r="O65" s="2037"/>
    </row>
    <row r="66" spans="1:15" s="300" customFormat="1" ht="12.75" customHeight="1">
      <c r="A66" s="2035"/>
      <c r="B66" s="2035"/>
      <c r="C66" s="2035"/>
      <c r="D66" s="2035"/>
      <c r="E66" s="2035"/>
      <c r="F66" s="2035"/>
      <c r="G66" s="2035"/>
      <c r="H66" s="2035"/>
      <c r="I66" s="2035"/>
      <c r="J66" s="2035"/>
      <c r="K66" s="2037"/>
      <c r="L66" s="2037"/>
      <c r="M66" s="2037"/>
      <c r="N66" s="2037"/>
      <c r="O66" s="2037"/>
    </row>
    <row r="67" spans="1:15" s="300" customFormat="1" ht="12.75" customHeight="1">
      <c r="A67" s="2035"/>
      <c r="B67" s="2035"/>
      <c r="C67" s="2035"/>
      <c r="D67" s="2035"/>
      <c r="E67" s="2035"/>
      <c r="F67" s="2035"/>
      <c r="G67" s="2035"/>
      <c r="H67" s="2035"/>
      <c r="I67" s="2035"/>
      <c r="J67" s="2035"/>
      <c r="K67" s="2037"/>
      <c r="L67" s="2037"/>
      <c r="M67" s="2037"/>
      <c r="N67" s="2037"/>
      <c r="O67" s="2037"/>
    </row>
    <row r="68" spans="1:15" s="300" customFormat="1" ht="12.75" customHeight="1">
      <c r="A68" s="2035"/>
      <c r="B68" s="2035"/>
      <c r="C68" s="2035"/>
      <c r="D68" s="2035"/>
      <c r="E68" s="2035"/>
      <c r="F68" s="2035"/>
      <c r="G68" s="2035"/>
      <c r="H68" s="2035"/>
      <c r="I68" s="2035"/>
      <c r="J68" s="2035"/>
      <c r="K68" s="2037"/>
      <c r="L68" s="2037"/>
      <c r="M68" s="2037"/>
      <c r="N68" s="2037"/>
      <c r="O68" s="2037"/>
    </row>
    <row r="69" spans="1:15" s="300" customFormat="1" ht="12.75" customHeight="1">
      <c r="A69" s="2035"/>
      <c r="B69" s="2035"/>
      <c r="C69" s="2035"/>
      <c r="D69" s="2035"/>
      <c r="E69" s="2035"/>
      <c r="F69" s="2035"/>
      <c r="G69" s="2035"/>
      <c r="H69" s="2035"/>
      <c r="I69" s="2035"/>
      <c r="J69" s="2035"/>
      <c r="K69" s="2037"/>
      <c r="L69" s="2037"/>
      <c r="M69" s="2037"/>
      <c r="N69" s="2037"/>
      <c r="O69" s="2037"/>
    </row>
    <row r="70" spans="1:15" s="300" customFormat="1" ht="12.75" customHeight="1">
      <c r="A70" s="2035"/>
      <c r="B70" s="2035"/>
      <c r="C70" s="2035"/>
      <c r="D70" s="2035"/>
      <c r="E70" s="2035"/>
      <c r="F70" s="2035"/>
      <c r="G70" s="2035"/>
      <c r="H70" s="2035"/>
      <c r="I70" s="2035"/>
      <c r="J70" s="2035"/>
      <c r="K70" s="2037"/>
      <c r="L70" s="2037"/>
      <c r="M70" s="2037"/>
      <c r="N70" s="2037"/>
      <c r="O70" s="2037"/>
    </row>
    <row r="71" spans="1:15" s="300" customFormat="1" ht="12.75" customHeight="1">
      <c r="A71" s="2035"/>
      <c r="B71" s="2035"/>
      <c r="C71" s="2035"/>
      <c r="D71" s="2035"/>
      <c r="E71" s="2035"/>
      <c r="F71" s="2035"/>
      <c r="G71" s="2035"/>
      <c r="H71" s="2035"/>
      <c r="I71" s="2035"/>
      <c r="J71" s="2035"/>
      <c r="K71" s="2037"/>
      <c r="L71" s="2037"/>
      <c r="M71" s="2037"/>
      <c r="N71" s="2037"/>
      <c r="O71" s="2037"/>
    </row>
    <row r="72" spans="1:15" s="300" customFormat="1" ht="12.75" customHeight="1">
      <c r="A72" s="2035"/>
      <c r="B72" s="2035"/>
      <c r="C72" s="2035"/>
      <c r="D72" s="2035"/>
      <c r="E72" s="2035"/>
      <c r="F72" s="2035"/>
      <c r="G72" s="2035"/>
      <c r="H72" s="2035"/>
      <c r="I72" s="2035"/>
      <c r="J72" s="2035"/>
      <c r="K72" s="2037"/>
      <c r="L72" s="2037"/>
      <c r="M72" s="2037"/>
      <c r="N72" s="2037"/>
      <c r="O72" s="2037"/>
    </row>
    <row r="73" spans="1:15" s="300" customFormat="1" ht="12.75" customHeight="1">
      <c r="A73" s="2035"/>
      <c r="B73" s="2035"/>
      <c r="C73" s="2035"/>
      <c r="D73" s="2035"/>
      <c r="E73" s="2035"/>
      <c r="F73" s="2035"/>
      <c r="G73" s="2035"/>
      <c r="H73" s="2035"/>
      <c r="I73" s="2035"/>
      <c r="J73" s="2035"/>
      <c r="K73" s="2037"/>
      <c r="L73" s="2037"/>
      <c r="M73" s="2037"/>
      <c r="N73" s="2037"/>
      <c r="O73" s="2037"/>
    </row>
    <row r="74" spans="1:15" s="609" customFormat="1" ht="18.75" customHeight="1">
      <c r="A74" s="741" t="s">
        <v>1680</v>
      </c>
    </row>
    <row r="75" spans="1:15" s="609" customFormat="1" ht="12" customHeight="1"/>
    <row r="76" spans="1:15" s="600" customFormat="1" ht="13.5" customHeight="1">
      <c r="A76" s="606"/>
      <c r="B76" s="1235" t="s">
        <v>1546</v>
      </c>
      <c r="C76" s="310" t="s">
        <v>1488</v>
      </c>
      <c r="D76" s="854" t="s">
        <v>1385</v>
      </c>
      <c r="E76" s="854" t="s">
        <v>1258</v>
      </c>
      <c r="F76" s="854" t="s">
        <v>1189</v>
      </c>
      <c r="G76" s="854" t="s">
        <v>1052</v>
      </c>
      <c r="H76" s="854" t="s">
        <v>609</v>
      </c>
      <c r="I76" s="854" t="s">
        <v>328</v>
      </c>
      <c r="J76" s="854" t="s">
        <v>299</v>
      </c>
      <c r="L76" s="841"/>
    </row>
    <row r="77" spans="1:15" s="600" customFormat="1" ht="13.5" customHeight="1">
      <c r="A77" s="855" t="s">
        <v>721</v>
      </c>
      <c r="B77" s="1396"/>
      <c r="C77" s="854"/>
      <c r="D77" s="854"/>
      <c r="E77" s="854"/>
      <c r="F77" s="854"/>
      <c r="G77" s="854"/>
      <c r="H77" s="854"/>
      <c r="I77" s="854"/>
      <c r="J77" s="854"/>
      <c r="L77" s="841"/>
    </row>
    <row r="78" spans="1:15" s="541" customFormat="1" ht="12" customHeight="1">
      <c r="A78" s="856" t="s">
        <v>1681</v>
      </c>
      <c r="B78" s="1320">
        <v>676.89780495208197</v>
      </c>
      <c r="C78" s="655">
        <v>671.89095137944696</v>
      </c>
      <c r="D78" s="848">
        <v>661.39099825096196</v>
      </c>
      <c r="E78" s="848">
        <v>652.82418799155698</v>
      </c>
      <c r="F78" s="848">
        <v>644.97715503423206</v>
      </c>
      <c r="G78" s="848">
        <v>643.91599303098201</v>
      </c>
      <c r="H78" s="848">
        <v>639.99220012991373</v>
      </c>
      <c r="I78" s="848">
        <v>638.5462495846715</v>
      </c>
      <c r="J78" s="848">
        <v>631.75932146076013</v>
      </c>
    </row>
    <row r="79" spans="1:15" s="541" customFormat="1" ht="12" customHeight="1">
      <c r="A79" s="856" t="s">
        <v>1682</v>
      </c>
      <c r="B79" s="1320">
        <v>367.94911680530203</v>
      </c>
      <c r="C79" s="655">
        <v>357.63184793993298</v>
      </c>
      <c r="D79" s="848">
        <v>358.97377690162597</v>
      </c>
      <c r="E79" s="848">
        <v>349.09820082451199</v>
      </c>
      <c r="F79" s="848">
        <v>346.71060110457597</v>
      </c>
      <c r="G79" s="848">
        <v>338.90030248271398</v>
      </c>
      <c r="H79" s="848">
        <v>341.4861246288483</v>
      </c>
      <c r="I79" s="848">
        <v>332.40257376166659</v>
      </c>
      <c r="J79" s="848">
        <v>328.50917392215035</v>
      </c>
    </row>
    <row r="80" spans="1:15" s="600" customFormat="1" ht="13.5" customHeight="1">
      <c r="A80" s="855" t="s">
        <v>722</v>
      </c>
      <c r="B80" s="1396"/>
      <c r="C80" s="854"/>
      <c r="D80" s="854"/>
      <c r="E80" s="854"/>
      <c r="F80" s="854"/>
      <c r="G80" s="854"/>
      <c r="H80" s="854"/>
      <c r="I80" s="854"/>
      <c r="J80" s="854"/>
      <c r="L80" s="841"/>
    </row>
    <row r="81" spans="1:12" s="541" customFormat="1" ht="12" customHeight="1">
      <c r="A81" s="856" t="s">
        <v>544</v>
      </c>
      <c r="B81" s="1320">
        <v>3831.6238879999996</v>
      </c>
      <c r="C81" s="655">
        <v>3885.4796126599999</v>
      </c>
      <c r="D81" s="848">
        <v>3811.50445666</v>
      </c>
      <c r="E81" s="848">
        <v>3954.4322604999998</v>
      </c>
      <c r="F81" s="848">
        <v>3922.1863273999998</v>
      </c>
      <c r="G81" s="848">
        <v>4031.1511638500001</v>
      </c>
      <c r="H81" s="848">
        <v>4038.1072920291754</v>
      </c>
      <c r="I81" s="848">
        <v>3667.3993974572877</v>
      </c>
      <c r="J81" s="848">
        <v>3252.6996861935372</v>
      </c>
    </row>
    <row r="82" spans="1:12" s="541" customFormat="1" ht="12" customHeight="1">
      <c r="A82" s="857" t="s">
        <v>543</v>
      </c>
      <c r="B82" s="1318">
        <v>-268.41660555999999</v>
      </c>
      <c r="C82" s="654">
        <v>-306.94177360000003</v>
      </c>
      <c r="D82" s="844">
        <v>-292.31564464000002</v>
      </c>
      <c r="E82" s="844">
        <v>-473.77870719999999</v>
      </c>
      <c r="F82" s="844">
        <v>-508.36951959999999</v>
      </c>
      <c r="G82" s="844">
        <v>-488.04593203999997</v>
      </c>
      <c r="H82" s="844">
        <v>-480.5140215199998</v>
      </c>
      <c r="I82" s="844">
        <v>-360.08766141000012</v>
      </c>
      <c r="J82" s="844">
        <v>-471.67458575000001</v>
      </c>
    </row>
    <row r="83" spans="1:12" s="600" customFormat="1" ht="13.5" customHeight="1">
      <c r="A83" s="855" t="s">
        <v>723</v>
      </c>
      <c r="B83" s="1396"/>
      <c r="C83" s="854"/>
      <c r="D83" s="854"/>
      <c r="E83" s="854"/>
      <c r="F83" s="854"/>
      <c r="G83" s="854"/>
      <c r="H83" s="854"/>
      <c r="I83" s="854"/>
      <c r="J83" s="854"/>
      <c r="L83" s="841"/>
    </row>
    <row r="84" spans="1:12" s="541" customFormat="1" ht="12" customHeight="1">
      <c r="A84" s="856" t="s">
        <v>544</v>
      </c>
      <c r="B84" s="1397">
        <v>2.2956735022767307</v>
      </c>
      <c r="C84" s="1816">
        <v>2.2943035617371157</v>
      </c>
      <c r="D84" s="858">
        <v>2.2863525021999154</v>
      </c>
      <c r="E84" s="858">
        <v>2.4296257144459648</v>
      </c>
      <c r="F84" s="858">
        <v>2.4662337922909638</v>
      </c>
      <c r="G84" s="858">
        <v>2.4837330097500154</v>
      </c>
      <c r="H84" s="858">
        <v>2.5032729700718233</v>
      </c>
      <c r="I84" s="858">
        <v>2.3036543855165754</v>
      </c>
      <c r="J84" s="858">
        <v>2.0651128134054817</v>
      </c>
    </row>
    <row r="85" spans="1:12" s="541" customFormat="1" ht="12" customHeight="1">
      <c r="A85" s="857" t="s">
        <v>543</v>
      </c>
      <c r="B85" s="1398">
        <v>-0.29585027009542642</v>
      </c>
      <c r="C85" s="1817">
        <v>-0.34050606245959136</v>
      </c>
      <c r="D85" s="859">
        <v>-0.32306831899517285</v>
      </c>
      <c r="E85" s="859">
        <v>-0.5443514700824974</v>
      </c>
      <c r="F85" s="859">
        <v>-0.59465179977782856</v>
      </c>
      <c r="G85" s="859">
        <v>-0.57133887834065533</v>
      </c>
      <c r="H85" s="859">
        <v>-0.55826196530463723</v>
      </c>
      <c r="I85" s="859">
        <v>-0.43450555648940736</v>
      </c>
      <c r="J85" s="859">
        <v>-0.58229804173021205</v>
      </c>
    </row>
    <row r="86" spans="1:12" ht="7.5" customHeight="1"/>
    <row r="87" spans="1:12" ht="21" customHeight="1">
      <c r="A87" s="2431" t="s">
        <v>1692</v>
      </c>
      <c r="B87" s="2431"/>
      <c r="C87" s="2431"/>
      <c r="D87" s="2431"/>
      <c r="E87" s="2431"/>
      <c r="F87" s="2431"/>
      <c r="G87" s="2431"/>
      <c r="H87" s="2431"/>
      <c r="I87" s="2431"/>
      <c r="J87" s="2431"/>
    </row>
    <row r="88" spans="1:12" ht="12.75" customHeight="1">
      <c r="A88" s="2432" t="s">
        <v>1683</v>
      </c>
      <c r="B88" s="2432"/>
      <c r="C88" s="2432"/>
      <c r="D88" s="2432"/>
      <c r="E88" s="2432"/>
      <c r="F88" s="2432"/>
      <c r="G88" s="2432"/>
      <c r="H88" s="2432"/>
      <c r="I88" s="2432"/>
      <c r="J88" s="2432"/>
    </row>
    <row r="89" spans="1:12" s="622" customFormat="1" ht="22.5" customHeight="1">
      <c r="A89" s="739"/>
      <c r="B89" s="740"/>
      <c r="C89" s="740"/>
      <c r="D89" s="740"/>
      <c r="E89" s="740"/>
      <c r="F89" s="740"/>
      <c r="G89" s="840"/>
      <c r="H89" s="740"/>
      <c r="I89" s="740"/>
      <c r="J89" s="740"/>
    </row>
    <row r="90" spans="1:12" s="610" customFormat="1" ht="33" customHeight="1">
      <c r="A90" s="2572" t="s">
        <v>1436</v>
      </c>
      <c r="B90" s="2572"/>
      <c r="C90" s="2572"/>
      <c r="D90" s="2572"/>
      <c r="E90" s="2572"/>
      <c r="F90" s="2572"/>
      <c r="G90" s="2572"/>
      <c r="H90" s="2572"/>
      <c r="I90" s="2572"/>
      <c r="J90" s="2572"/>
    </row>
    <row r="91" spans="1:12" s="609" customFormat="1" ht="7.5" customHeight="1"/>
    <row r="92" spans="1:12" s="609" customFormat="1" ht="12.75" customHeight="1">
      <c r="A92" s="862" t="s">
        <v>1739</v>
      </c>
      <c r="B92" s="1158"/>
      <c r="C92" s="1158"/>
      <c r="D92" s="2271"/>
      <c r="E92" s="576" t="s">
        <v>2</v>
      </c>
      <c r="F92" s="575" t="s">
        <v>5</v>
      </c>
      <c r="G92" s="575" t="s">
        <v>3</v>
      </c>
      <c r="H92" s="575" t="s">
        <v>6</v>
      </c>
      <c r="I92" s="576" t="s">
        <v>2</v>
      </c>
      <c r="J92" s="575" t="s">
        <v>5</v>
      </c>
    </row>
    <row r="93" spans="1:12" s="600" customFormat="1" ht="13.5" customHeight="1">
      <c r="A93" s="606" t="s">
        <v>11</v>
      </c>
      <c r="B93" s="2168"/>
      <c r="C93" s="2168"/>
      <c r="D93" s="2272"/>
      <c r="E93" s="605" t="s">
        <v>1157</v>
      </c>
      <c r="F93" s="605" t="s">
        <v>1157</v>
      </c>
      <c r="G93" s="860" t="s">
        <v>217</v>
      </c>
      <c r="H93" s="605" t="s">
        <v>217</v>
      </c>
      <c r="I93" s="605" t="s">
        <v>217</v>
      </c>
      <c r="J93" s="605" t="s">
        <v>217</v>
      </c>
      <c r="L93" s="841"/>
    </row>
    <row r="94" spans="1:12" s="541" customFormat="1" ht="12" customHeight="1">
      <c r="A94" s="842" t="s">
        <v>724</v>
      </c>
      <c r="B94" s="2266"/>
      <c r="C94" s="2266"/>
      <c r="D94" s="2273"/>
      <c r="E94" s="843">
        <v>529.93238831046006</v>
      </c>
      <c r="F94" s="843">
        <v>523.25063682970801</v>
      </c>
      <c r="G94" s="843">
        <v>521.06211061874706</v>
      </c>
      <c r="H94" s="843">
        <v>529.22235786100998</v>
      </c>
      <c r="I94" s="843">
        <v>529</v>
      </c>
      <c r="J94" s="843">
        <v>525</v>
      </c>
    </row>
    <row r="95" spans="1:12" s="541" customFormat="1" ht="12" customHeight="1">
      <c r="A95" s="598" t="s">
        <v>725</v>
      </c>
      <c r="B95" s="2267"/>
      <c r="C95" s="2267"/>
      <c r="D95" s="2274"/>
      <c r="E95" s="861">
        <v>64.907893658779997</v>
      </c>
      <c r="F95" s="861">
        <v>65.095622749502496</v>
      </c>
      <c r="G95" s="861">
        <v>63.599731919402501</v>
      </c>
      <c r="H95" s="861">
        <v>56.511593252159997</v>
      </c>
      <c r="I95" s="861">
        <v>56</v>
      </c>
      <c r="J95" s="861">
        <v>54</v>
      </c>
    </row>
    <row r="96" spans="1:12" s="541" customFormat="1" ht="12" customHeight="1">
      <c r="A96" s="629" t="s">
        <v>726</v>
      </c>
      <c r="B96" s="2268"/>
      <c r="C96" s="2268"/>
      <c r="D96" s="2275"/>
      <c r="E96" s="844">
        <v>15.990350940060001</v>
      </c>
      <c r="F96" s="844">
        <v>16.073746029359999</v>
      </c>
      <c r="G96" s="844">
        <v>16.17775277862</v>
      </c>
      <c r="H96" s="844">
        <v>13.164370996180001</v>
      </c>
      <c r="I96" s="844">
        <v>14</v>
      </c>
      <c r="J96" s="844">
        <v>14</v>
      </c>
    </row>
    <row r="97" spans="1:10" ht="12" customHeight="1">
      <c r="A97" s="629" t="s">
        <v>727</v>
      </c>
      <c r="B97" s="2268"/>
      <c r="C97" s="2268"/>
      <c r="D97" s="2275"/>
      <c r="E97" s="844">
        <v>610.83063290930011</v>
      </c>
      <c r="F97" s="844">
        <v>604.42000560857048</v>
      </c>
      <c r="G97" s="844">
        <v>600.83959531676953</v>
      </c>
      <c r="H97" s="844">
        <v>598.89832210934992</v>
      </c>
      <c r="I97" s="844">
        <v>599</v>
      </c>
      <c r="J97" s="844">
        <v>593</v>
      </c>
    </row>
    <row r="98" spans="1:10" ht="7.5" customHeight="1">
      <c r="A98" s="601"/>
      <c r="B98" s="851"/>
      <c r="C98" s="851"/>
      <c r="D98" s="851"/>
      <c r="E98" s="851"/>
      <c r="F98" s="851"/>
      <c r="G98" s="851"/>
    </row>
    <row r="99" spans="1:10" ht="12.75" customHeight="1">
      <c r="A99" s="2432" t="s">
        <v>728</v>
      </c>
      <c r="B99" s="2432"/>
      <c r="C99" s="2432"/>
      <c r="D99" s="2432"/>
      <c r="E99" s="2432"/>
      <c r="F99" s="2432"/>
      <c r="G99" s="2432"/>
      <c r="H99" s="2432"/>
      <c r="I99" s="2432"/>
      <c r="J99" s="2432"/>
    </row>
    <row r="100" spans="1:10" ht="28.5" customHeight="1">
      <c r="A100" s="2431" t="s">
        <v>1445</v>
      </c>
      <c r="B100" s="2431"/>
      <c r="C100" s="2431"/>
      <c r="D100" s="2431"/>
      <c r="E100" s="2431"/>
      <c r="F100" s="2431"/>
      <c r="G100" s="2431"/>
      <c r="H100" s="2431"/>
      <c r="I100" s="2431"/>
      <c r="J100" s="2431"/>
    </row>
    <row r="101" spans="1:10" s="622" customFormat="1" ht="22.5" customHeight="1">
      <c r="A101" s="677"/>
      <c r="G101" s="873"/>
    </row>
    <row r="102" spans="1:10" s="609" customFormat="1" ht="18.75" customHeight="1">
      <c r="A102" s="741" t="s">
        <v>1326</v>
      </c>
    </row>
    <row r="103" spans="1:10" s="609" customFormat="1" ht="12.75" customHeight="1">
      <c r="A103" s="741"/>
    </row>
    <row r="104" spans="1:10" s="609" customFormat="1" ht="12" customHeight="1">
      <c r="A104" s="862" t="s">
        <v>1740</v>
      </c>
    </row>
    <row r="105" spans="1:10" s="609" customFormat="1" ht="12.75" customHeight="1">
      <c r="B105" s="2562" t="s">
        <v>729</v>
      </c>
      <c r="C105" s="2563"/>
      <c r="D105" s="2564"/>
      <c r="E105" s="863"/>
      <c r="F105" s="854" t="s">
        <v>1706</v>
      </c>
      <c r="H105" s="2353"/>
    </row>
    <row r="106" spans="1:10" s="609" customFormat="1" ht="12.75" customHeight="1">
      <c r="B106" s="2565"/>
      <c r="C106" s="2566"/>
      <c r="D106" s="2567"/>
      <c r="E106" s="864"/>
      <c r="F106" s="865" t="s">
        <v>1707</v>
      </c>
      <c r="H106" s="2353"/>
    </row>
    <row r="107" spans="1:10" s="609" customFormat="1" ht="12.75" customHeight="1">
      <c r="B107" s="2568"/>
      <c r="C107" s="2569"/>
      <c r="D107" s="2570"/>
      <c r="E107" s="864"/>
      <c r="F107" s="865" t="s">
        <v>1708</v>
      </c>
      <c r="H107" s="2353"/>
    </row>
    <row r="108" spans="1:10" s="600" customFormat="1" ht="13.5" customHeight="1">
      <c r="A108" s="606"/>
      <c r="B108" s="866" t="s">
        <v>1703</v>
      </c>
      <c r="C108" s="866" t="s">
        <v>1704</v>
      </c>
      <c r="D108" s="866" t="s">
        <v>1705</v>
      </c>
      <c r="E108" s="867" t="s">
        <v>51</v>
      </c>
      <c r="F108" s="2114" t="s">
        <v>1709</v>
      </c>
      <c r="G108" s="841"/>
      <c r="H108" s="2355"/>
    </row>
    <row r="109" spans="1:10" s="541" customFormat="1" ht="12" customHeight="1">
      <c r="A109" s="842" t="s">
        <v>1741</v>
      </c>
      <c r="B109" s="2352"/>
      <c r="C109" s="2352"/>
      <c r="D109" s="2352"/>
      <c r="E109" s="2352"/>
      <c r="F109" s="843"/>
      <c r="H109" s="851"/>
    </row>
    <row r="110" spans="1:10" s="541" customFormat="1" ht="12" customHeight="1">
      <c r="A110" s="547" t="s">
        <v>731</v>
      </c>
      <c r="B110" s="848">
        <v>83170.854649739995</v>
      </c>
      <c r="C110" s="848">
        <v>13585.624955460016</v>
      </c>
      <c r="D110" s="848">
        <v>792.52032077000013</v>
      </c>
      <c r="E110" s="848">
        <v>97548.999925970013</v>
      </c>
      <c r="F110" s="868">
        <v>0.14335976975778303</v>
      </c>
      <c r="G110" s="1971"/>
      <c r="H110" s="851"/>
    </row>
    <row r="111" spans="1:10" s="541" customFormat="1" ht="12" customHeight="1">
      <c r="A111" s="547" t="s">
        <v>732</v>
      </c>
      <c r="B111" s="848">
        <v>147837.59279284012</v>
      </c>
      <c r="C111" s="848">
        <v>33317.624025780016</v>
      </c>
      <c r="D111" s="848">
        <v>1896.9210624500004</v>
      </c>
      <c r="E111" s="848">
        <v>183052.13788107017</v>
      </c>
      <c r="F111" s="868">
        <v>0.26901672349501765</v>
      </c>
      <c r="G111" s="1971"/>
      <c r="H111" s="851"/>
    </row>
    <row r="112" spans="1:10" s="541" customFormat="1" ht="12" customHeight="1">
      <c r="A112" s="547" t="s">
        <v>733</v>
      </c>
      <c r="B112" s="848">
        <v>179186.19727248995</v>
      </c>
      <c r="C112" s="848">
        <v>46059.828124869979</v>
      </c>
      <c r="D112" s="848">
        <v>3194.78711909</v>
      </c>
      <c r="E112" s="848">
        <v>228440.81251644992</v>
      </c>
      <c r="F112" s="868">
        <v>0.33572073840318756</v>
      </c>
      <c r="G112" s="1971"/>
      <c r="H112" s="851"/>
    </row>
    <row r="113" spans="1:11" s="541" customFormat="1" ht="12" customHeight="1">
      <c r="A113" s="547" t="s">
        <v>734</v>
      </c>
      <c r="B113" s="848">
        <v>80256.392245780138</v>
      </c>
      <c r="C113" s="848">
        <v>28115.785976530002</v>
      </c>
      <c r="D113" s="848">
        <v>2662.0119796500039</v>
      </c>
      <c r="E113" s="848">
        <v>111034.19020196014</v>
      </c>
      <c r="F113" s="868">
        <v>0.16317784861633589</v>
      </c>
      <c r="G113" s="1971"/>
      <c r="H113" s="851"/>
    </row>
    <row r="114" spans="1:11" s="541" customFormat="1" ht="12" customHeight="1">
      <c r="A114" s="547" t="s">
        <v>735</v>
      </c>
      <c r="B114" s="844">
        <v>40821.20176258</v>
      </c>
      <c r="C114" s="844">
        <v>17284.89614275999</v>
      </c>
      <c r="D114" s="844">
        <v>2266.67754324</v>
      </c>
      <c r="E114" s="844">
        <v>60372.775448579996</v>
      </c>
      <c r="F114" s="868">
        <v>8.872491972767603E-2</v>
      </c>
      <c r="G114" s="1971"/>
      <c r="H114" s="851"/>
    </row>
    <row r="115" spans="1:11" s="541" customFormat="1" ht="12" customHeight="1">
      <c r="A115" s="845" t="s">
        <v>1737</v>
      </c>
      <c r="B115" s="844">
        <v>531272.2387234302</v>
      </c>
      <c r="C115" s="2354">
        <v>138363.75922540002</v>
      </c>
      <c r="D115" s="2354">
        <v>10812.918025200004</v>
      </c>
      <c r="E115" s="2354">
        <v>680448.91597403027</v>
      </c>
      <c r="F115" s="869">
        <v>1</v>
      </c>
      <c r="H115" s="851"/>
    </row>
    <row r="116" spans="1:11" s="2276" customFormat="1" ht="12" customHeight="1">
      <c r="B116" s="2033" t="s">
        <v>1550</v>
      </c>
      <c r="C116" s="2033" t="s">
        <v>1490</v>
      </c>
      <c r="D116" s="2033" t="s">
        <v>1388</v>
      </c>
      <c r="E116" s="2033" t="s">
        <v>1260</v>
      </c>
      <c r="F116" s="2033" t="s">
        <v>1211</v>
      </c>
      <c r="G116" s="2033" t="s">
        <v>1301</v>
      </c>
      <c r="H116" s="2033" t="s">
        <v>1300</v>
      </c>
      <c r="I116" s="2034" t="s">
        <v>1299</v>
      </c>
      <c r="J116" s="2034" t="s">
        <v>1298</v>
      </c>
    </row>
    <row r="117" spans="1:11" s="609" customFormat="1" ht="12.75" customHeight="1">
      <c r="A117" s="2137" t="s">
        <v>1324</v>
      </c>
      <c r="B117" s="1324" t="s">
        <v>5</v>
      </c>
      <c r="C117" s="576" t="s">
        <v>3</v>
      </c>
      <c r="D117" s="576" t="s">
        <v>6</v>
      </c>
      <c r="E117" s="576" t="s">
        <v>2</v>
      </c>
      <c r="F117" s="576" t="s">
        <v>5</v>
      </c>
      <c r="G117" s="576" t="s">
        <v>3</v>
      </c>
      <c r="H117" s="576" t="s">
        <v>6</v>
      </c>
      <c r="I117" s="576" t="s">
        <v>2</v>
      </c>
      <c r="J117" s="576" t="s">
        <v>5</v>
      </c>
    </row>
    <row r="118" spans="1:11" s="600" customFormat="1" ht="13.5" customHeight="1">
      <c r="A118" s="606"/>
      <c r="B118" s="1325" t="s">
        <v>1547</v>
      </c>
      <c r="C118" s="860" t="s">
        <v>1157</v>
      </c>
      <c r="D118" s="860" t="s">
        <v>1157</v>
      </c>
      <c r="E118" s="860" t="s">
        <v>1157</v>
      </c>
      <c r="F118" s="860" t="s">
        <v>1157</v>
      </c>
      <c r="G118" s="860" t="s">
        <v>217</v>
      </c>
      <c r="H118" s="860" t="s">
        <v>217</v>
      </c>
      <c r="I118" s="860" t="s">
        <v>217</v>
      </c>
      <c r="J118" s="860" t="s">
        <v>217</v>
      </c>
      <c r="K118" s="841"/>
    </row>
    <row r="119" spans="1:11" s="541" customFormat="1" ht="12" customHeight="1">
      <c r="A119" s="842" t="s">
        <v>730</v>
      </c>
      <c r="B119" s="1392"/>
      <c r="C119" s="653"/>
      <c r="D119" s="843"/>
      <c r="E119" s="843"/>
      <c r="F119" s="843"/>
      <c r="G119" s="843"/>
      <c r="H119" s="843"/>
      <c r="I119" s="843"/>
      <c r="J119" s="843"/>
    </row>
    <row r="120" spans="1:11" s="541" customFormat="1" ht="12" customHeight="1">
      <c r="A120" s="547" t="s">
        <v>731</v>
      </c>
      <c r="B120" s="1399">
        <v>0.14335976975778303</v>
      </c>
      <c r="C120" s="1818">
        <v>0.14596606086629077</v>
      </c>
      <c r="D120" s="1818"/>
      <c r="E120" s="1818"/>
      <c r="F120" s="1818"/>
      <c r="G120" s="868">
        <v>0.13331276735476411</v>
      </c>
      <c r="H120" s="868"/>
      <c r="I120" s="868"/>
      <c r="J120" s="868"/>
    </row>
    <row r="121" spans="1:11" s="541" customFormat="1" ht="12" customHeight="1">
      <c r="A121" s="547" t="s">
        <v>732</v>
      </c>
      <c r="B121" s="1399">
        <v>0.26901672349501765</v>
      </c>
      <c r="C121" s="1818">
        <v>0.27205226258541892</v>
      </c>
      <c r="D121" s="868"/>
      <c r="E121" s="868"/>
      <c r="F121" s="868"/>
      <c r="G121" s="868">
        <v>0.24646864023045453</v>
      </c>
      <c r="H121" s="868"/>
      <c r="I121" s="868"/>
      <c r="J121" s="868"/>
    </row>
    <row r="122" spans="1:11" s="541" customFormat="1" ht="12" customHeight="1">
      <c r="A122" s="547" t="s">
        <v>733</v>
      </c>
      <c r="B122" s="1399">
        <v>0.33572073840318756</v>
      </c>
      <c r="C122" s="1818">
        <v>0.33210188952975395</v>
      </c>
      <c r="D122" s="868"/>
      <c r="E122" s="868"/>
      <c r="F122" s="868"/>
      <c r="G122" s="868">
        <v>0.32911868806942463</v>
      </c>
      <c r="H122" s="868"/>
      <c r="I122" s="868"/>
      <c r="J122" s="868"/>
    </row>
    <row r="123" spans="1:11" s="541" customFormat="1" ht="12" customHeight="1">
      <c r="A123" s="547" t="s">
        <v>734</v>
      </c>
      <c r="B123" s="1399">
        <v>0.16317784861633589</v>
      </c>
      <c r="C123" s="1818">
        <v>0.16150987328417785</v>
      </c>
      <c r="D123" s="868"/>
      <c r="E123" s="868"/>
      <c r="F123" s="868"/>
      <c r="G123" s="868">
        <v>0.16850795068729857</v>
      </c>
      <c r="H123" s="868"/>
      <c r="I123" s="868"/>
      <c r="J123" s="868"/>
    </row>
    <row r="124" spans="1:11" s="541" customFormat="1" ht="12" customHeight="1">
      <c r="A124" s="547" t="s">
        <v>735</v>
      </c>
      <c r="B124" s="1399">
        <v>8.872491972767603E-2</v>
      </c>
      <c r="C124" s="1818">
        <v>8.8369913734358582E-2</v>
      </c>
      <c r="D124" s="868"/>
      <c r="E124" s="868"/>
      <c r="F124" s="868"/>
      <c r="G124" s="868">
        <v>0.12259195365805819</v>
      </c>
      <c r="H124" s="868"/>
      <c r="I124" s="868"/>
      <c r="J124" s="868"/>
    </row>
    <row r="125" spans="1:11" s="541" customFormat="1" ht="12" customHeight="1">
      <c r="A125" s="845" t="s">
        <v>51</v>
      </c>
      <c r="B125" s="2356">
        <v>1</v>
      </c>
      <c r="C125" s="1819">
        <v>1.0000000000000002</v>
      </c>
      <c r="D125" s="869"/>
      <c r="E125" s="869"/>
      <c r="F125" s="869"/>
      <c r="G125" s="869">
        <v>1</v>
      </c>
      <c r="H125" s="869"/>
      <c r="I125" s="869"/>
      <c r="J125" s="869"/>
    </row>
    <row r="126" spans="1:11" s="541" customFormat="1" ht="12" customHeight="1">
      <c r="A126" s="845" t="s">
        <v>1738</v>
      </c>
      <c r="B126" s="1393">
        <v>680.44891597403</v>
      </c>
      <c r="C126" s="1812">
        <v>666.55196270751003</v>
      </c>
      <c r="D126" s="846"/>
      <c r="E126" s="846"/>
      <c r="F126" s="846"/>
      <c r="G126" s="846">
        <v>636.67107457219004</v>
      </c>
      <c r="H126" s="846"/>
      <c r="I126" s="846"/>
      <c r="J126" s="846"/>
    </row>
    <row r="127" spans="1:11" s="541" customFormat="1" ht="12" customHeight="1">
      <c r="A127" s="845" t="s">
        <v>1736</v>
      </c>
      <c r="B127" s="1393">
        <v>626.50671371135695</v>
      </c>
      <c r="C127" s="1812">
        <v>615.70666701780306</v>
      </c>
      <c r="D127" s="846"/>
      <c r="E127" s="846"/>
      <c r="F127" s="846"/>
      <c r="G127" s="846">
        <v>589.11753185698797</v>
      </c>
      <c r="H127" s="846"/>
      <c r="I127" s="846"/>
      <c r="J127" s="846"/>
    </row>
    <row r="128" spans="1:11" s="872" customFormat="1" ht="7.5" customHeight="1">
      <c r="A128" s="919"/>
      <c r="B128" s="2357"/>
      <c r="C128" s="2357"/>
      <c r="D128" s="2357"/>
      <c r="E128" s="2357"/>
      <c r="F128" s="2358"/>
      <c r="G128" s="2359"/>
      <c r="H128" s="2359"/>
      <c r="I128" s="2359"/>
      <c r="J128" s="2359"/>
    </row>
    <row r="129" spans="1:10" ht="18" customHeight="1">
      <c r="A129" s="2571" t="s">
        <v>1742</v>
      </c>
      <c r="B129" s="2571"/>
      <c r="C129" s="2571"/>
      <c r="D129" s="2571"/>
      <c r="E129" s="2571"/>
      <c r="F129" s="2571"/>
      <c r="G129" s="2571"/>
      <c r="H129" s="2571"/>
      <c r="I129" s="2571"/>
      <c r="J129" s="2571"/>
    </row>
    <row r="130" spans="1:10" s="622" customFormat="1" ht="22.5" customHeight="1">
      <c r="A130" s="862" t="s">
        <v>736</v>
      </c>
      <c r="J130" s="873"/>
    </row>
    <row r="131" spans="1:10" s="622" customFormat="1" ht="12" customHeight="1">
      <c r="A131" s="677"/>
      <c r="J131" s="873"/>
    </row>
    <row r="132" spans="1:10" s="622" customFormat="1" ht="12" customHeight="1">
      <c r="A132" s="677"/>
      <c r="J132" s="873"/>
    </row>
    <row r="133" spans="1:10" s="622" customFormat="1" ht="12" customHeight="1">
      <c r="A133" s="677"/>
      <c r="J133" s="873"/>
    </row>
    <row r="134" spans="1:10" s="622" customFormat="1" ht="12" customHeight="1">
      <c r="A134" s="677"/>
      <c r="J134" s="873"/>
    </row>
    <row r="135" spans="1:10" s="622" customFormat="1" ht="12" customHeight="1">
      <c r="A135" s="677"/>
      <c r="J135" s="873"/>
    </row>
    <row r="136" spans="1:10" s="622" customFormat="1" ht="12" customHeight="1">
      <c r="A136" s="677"/>
      <c r="J136" s="873"/>
    </row>
    <row r="137" spans="1:10" s="622" customFormat="1" ht="12" customHeight="1">
      <c r="A137" s="677"/>
      <c r="J137" s="873"/>
    </row>
    <row r="138" spans="1:10" s="622" customFormat="1" ht="12" customHeight="1">
      <c r="A138" s="677"/>
      <c r="J138" s="873"/>
    </row>
    <row r="139" spans="1:10" s="622" customFormat="1" ht="12" customHeight="1">
      <c r="A139" s="677"/>
      <c r="J139" s="873"/>
    </row>
    <row r="140" spans="1:10" s="622" customFormat="1" ht="12" customHeight="1">
      <c r="A140" s="677"/>
      <c r="J140" s="873"/>
    </row>
    <row r="141" spans="1:10" s="622" customFormat="1" ht="12" customHeight="1">
      <c r="A141" s="677"/>
      <c r="J141" s="873"/>
    </row>
    <row r="142" spans="1:10" s="622" customFormat="1" ht="12" customHeight="1">
      <c r="A142" s="677"/>
      <c r="J142" s="873"/>
    </row>
    <row r="143" spans="1:10" s="622" customFormat="1" ht="12" customHeight="1">
      <c r="A143" s="677"/>
      <c r="J143" s="873"/>
    </row>
    <row r="144" spans="1:10" s="622" customFormat="1" ht="12" customHeight="1">
      <c r="A144" s="677"/>
      <c r="J144" s="873"/>
    </row>
    <row r="145" spans="1:11" s="622" customFormat="1" ht="12" customHeight="1">
      <c r="A145" s="677"/>
      <c r="J145" s="873"/>
    </row>
    <row r="146" spans="1:11" s="622" customFormat="1" ht="12" customHeight="1">
      <c r="A146" s="677"/>
      <c r="J146" s="873"/>
    </row>
    <row r="147" spans="1:11" s="622" customFormat="1" ht="12" customHeight="1">
      <c r="A147" s="677"/>
      <c r="J147" s="873"/>
    </row>
    <row r="148" spans="1:11" s="622" customFormat="1" ht="12" customHeight="1">
      <c r="A148" s="677"/>
      <c r="J148" s="873"/>
    </row>
    <row r="149" spans="1:11" s="872" customFormat="1" ht="7.5" customHeight="1">
      <c r="A149" s="842"/>
      <c r="B149" s="870"/>
      <c r="C149" s="870"/>
      <c r="D149" s="870"/>
      <c r="E149" s="870"/>
      <c r="F149" s="871"/>
    </row>
    <row r="150" spans="1:11" s="622" customFormat="1" ht="22.5" customHeight="1">
      <c r="A150" s="739"/>
      <c r="B150" s="740"/>
      <c r="C150" s="740"/>
      <c r="D150" s="740"/>
      <c r="E150" s="740"/>
      <c r="F150" s="740"/>
      <c r="G150" s="840"/>
      <c r="H150" s="740"/>
      <c r="I150" s="740"/>
      <c r="J150" s="740"/>
    </row>
    <row r="151" spans="1:11" s="609" customFormat="1" ht="18.75" customHeight="1">
      <c r="A151" s="2368" t="s">
        <v>1744</v>
      </c>
    </row>
    <row r="152" spans="1:11" s="609" customFormat="1" ht="24" customHeight="1">
      <c r="A152" s="2561" t="s">
        <v>1743</v>
      </c>
      <c r="B152" s="2561"/>
      <c r="C152" s="2561"/>
      <c r="D152" s="2561"/>
      <c r="E152" s="2561"/>
      <c r="F152" s="2561"/>
      <c r="G152" s="2561"/>
      <c r="H152" s="2561"/>
      <c r="I152" s="2561"/>
      <c r="J152" s="2561"/>
    </row>
    <row r="153" spans="1:11" s="609" customFormat="1" ht="12.75" customHeight="1">
      <c r="A153" s="2137" t="s">
        <v>1739</v>
      </c>
      <c r="B153" s="2360"/>
      <c r="C153" s="576" t="s">
        <v>3</v>
      </c>
      <c r="D153" s="576" t="s">
        <v>6</v>
      </c>
      <c r="E153" s="576" t="s">
        <v>2</v>
      </c>
      <c r="F153" s="576" t="s">
        <v>5</v>
      </c>
      <c r="G153" s="576" t="s">
        <v>3</v>
      </c>
      <c r="H153" s="576" t="s">
        <v>6</v>
      </c>
      <c r="I153" s="576" t="s">
        <v>2</v>
      </c>
      <c r="J153" s="576" t="s">
        <v>5</v>
      </c>
    </row>
    <row r="154" spans="1:11" s="600" customFormat="1" ht="13.5" customHeight="1">
      <c r="A154" s="835"/>
      <c r="B154" s="2361"/>
      <c r="C154" s="860" t="s">
        <v>1157</v>
      </c>
      <c r="D154" s="860" t="s">
        <v>1157</v>
      </c>
      <c r="E154" s="860" t="s">
        <v>1157</v>
      </c>
      <c r="F154" s="860" t="s">
        <v>1157</v>
      </c>
      <c r="G154" s="860" t="s">
        <v>217</v>
      </c>
      <c r="H154" s="860" t="s">
        <v>217</v>
      </c>
      <c r="I154" s="860" t="s">
        <v>217</v>
      </c>
      <c r="J154" s="860" t="s">
        <v>217</v>
      </c>
      <c r="K154" s="841"/>
    </row>
    <row r="155" spans="1:11" s="541" customFormat="1" ht="12" customHeight="1">
      <c r="A155" s="919" t="s">
        <v>730</v>
      </c>
      <c r="B155" s="2362"/>
      <c r="C155" s="653"/>
      <c r="D155" s="653"/>
      <c r="E155" s="653"/>
      <c r="F155" s="653"/>
      <c r="G155" s="653"/>
      <c r="H155" s="653"/>
      <c r="I155" s="653"/>
      <c r="J155" s="653"/>
    </row>
    <row r="156" spans="1:11" s="541" customFormat="1" ht="12" customHeight="1">
      <c r="A156" s="2363" t="s">
        <v>731</v>
      </c>
      <c r="B156" s="2364"/>
      <c r="C156" s="1818">
        <v>0.14847684100458822</v>
      </c>
      <c r="D156" s="1818">
        <v>0.15129337212039964</v>
      </c>
      <c r="E156" s="1818">
        <v>0.14897257754176246</v>
      </c>
      <c r="F156" s="1818">
        <v>0.14847530253530433</v>
      </c>
      <c r="G156" s="1818">
        <v>0.1513480138247493</v>
      </c>
      <c r="H156" s="1818">
        <v>0.16576834285638264</v>
      </c>
      <c r="I156" s="1818">
        <v>0.16779999416695071</v>
      </c>
      <c r="J156" s="1818">
        <v>0.16874831347264144</v>
      </c>
    </row>
    <row r="157" spans="1:11" s="541" customFormat="1" ht="12" customHeight="1">
      <c r="A157" s="2363" t="s">
        <v>732</v>
      </c>
      <c r="B157" s="2364"/>
      <c r="C157" s="1818">
        <v>0.26112892055199982</v>
      </c>
      <c r="D157" s="1818">
        <v>0.26600290351541933</v>
      </c>
      <c r="E157" s="1818">
        <v>0.25744513415055231</v>
      </c>
      <c r="F157" s="1818">
        <v>0.25497385906299053</v>
      </c>
      <c r="G157" s="1818">
        <v>0.2597980705064018</v>
      </c>
      <c r="H157" s="1818">
        <v>0.29097820646027356</v>
      </c>
      <c r="I157" s="1818">
        <v>0.29427877298440736</v>
      </c>
      <c r="J157" s="1818">
        <v>0.29772964665701568</v>
      </c>
    </row>
    <row r="158" spans="1:11" s="541" customFormat="1" ht="12" customHeight="1">
      <c r="A158" s="2363" t="s">
        <v>733</v>
      </c>
      <c r="B158" s="2364"/>
      <c r="C158" s="1818">
        <v>0.34562488611732006</v>
      </c>
      <c r="D158" s="1818">
        <v>0.34460313570929607</v>
      </c>
      <c r="E158" s="1818">
        <v>0.34254581101019077</v>
      </c>
      <c r="F158" s="1818">
        <v>0.33798165973455696</v>
      </c>
      <c r="G158" s="1818">
        <v>0.33334496545374087</v>
      </c>
      <c r="H158" s="1818">
        <v>0.34073080258158878</v>
      </c>
      <c r="I158" s="1818">
        <v>0.34039683483303063</v>
      </c>
      <c r="J158" s="1818">
        <v>0.34243984443010883</v>
      </c>
    </row>
    <row r="159" spans="1:11" s="541" customFormat="1" ht="12" customHeight="1">
      <c r="A159" s="2363" t="s">
        <v>734</v>
      </c>
      <c r="B159" s="2364"/>
      <c r="C159" s="1818">
        <v>0.16415858856540386</v>
      </c>
      <c r="D159" s="1818">
        <v>0.16252891210866052</v>
      </c>
      <c r="E159" s="1818">
        <v>0.16744388158360013</v>
      </c>
      <c r="F159" s="1818">
        <v>0.16680665465409109</v>
      </c>
      <c r="G159" s="1818">
        <v>0.16136929635608491</v>
      </c>
      <c r="H159" s="1818">
        <v>0.14371252620868563</v>
      </c>
      <c r="I159" s="1818">
        <v>0.13817904448650142</v>
      </c>
      <c r="J159" s="1818">
        <v>0.13443826693003158</v>
      </c>
    </row>
    <row r="160" spans="1:11" s="541" customFormat="1" ht="12" customHeight="1">
      <c r="A160" s="2363" t="s">
        <v>735</v>
      </c>
      <c r="B160" s="2364"/>
      <c r="C160" s="1818">
        <v>8.0578341683904861E-2</v>
      </c>
      <c r="D160" s="1818">
        <v>7.5538405396876271E-2</v>
      </c>
      <c r="E160" s="1818">
        <v>8.3556411785609477E-2</v>
      </c>
      <c r="F160" s="1818">
        <v>9.1724985621793584E-2</v>
      </c>
      <c r="G160" s="1818">
        <v>9.4096376924063155E-2</v>
      </c>
      <c r="H160" s="1818">
        <v>5.8777702755517566E-2</v>
      </c>
      <c r="I160" s="1818">
        <v>5.9304925577746602E-2</v>
      </c>
      <c r="J160" s="1818">
        <v>5.6609299526144227E-2</v>
      </c>
    </row>
    <row r="161" spans="1:12" s="541" customFormat="1" ht="12" customHeight="1">
      <c r="A161" s="2365" t="s">
        <v>51</v>
      </c>
      <c r="B161" s="2366"/>
      <c r="C161" s="1819">
        <v>1</v>
      </c>
      <c r="D161" s="1819">
        <v>0.99996672885065185</v>
      </c>
      <c r="E161" s="1819">
        <v>0.99996381607171514</v>
      </c>
      <c r="F161" s="1819">
        <v>1</v>
      </c>
      <c r="G161" s="1819">
        <v>0.99995672306504002</v>
      </c>
      <c r="H161" s="1819">
        <v>0.99996758086244808</v>
      </c>
      <c r="I161" s="1819">
        <v>0.99995957204863672</v>
      </c>
      <c r="J161" s="1819">
        <v>0.99996537101594185</v>
      </c>
    </row>
    <row r="162" spans="1:12" s="541" customFormat="1" ht="12" customHeight="1">
      <c r="A162" s="2365" t="s">
        <v>737</v>
      </c>
      <c r="B162" s="2367"/>
      <c r="C162" s="1812">
        <v>664.48199999999997</v>
      </c>
      <c r="D162" s="1812">
        <v>656.81814617826217</v>
      </c>
      <c r="E162" s="1812">
        <v>646.39561002126209</v>
      </c>
      <c r="F162" s="1812">
        <v>637.02599999999995</v>
      </c>
      <c r="G162" s="1812">
        <v>629</v>
      </c>
      <c r="H162" s="1812">
        <v>622</v>
      </c>
      <c r="I162" s="1812">
        <v>613</v>
      </c>
      <c r="J162" s="1812">
        <v>600</v>
      </c>
    </row>
    <row r="163" spans="1:12" ht="18" customHeight="1">
      <c r="A163" s="2571"/>
      <c r="B163" s="2571"/>
      <c r="C163" s="2571"/>
      <c r="D163" s="2571"/>
      <c r="E163" s="2571"/>
      <c r="F163" s="2571"/>
      <c r="G163" s="2571"/>
      <c r="H163" s="2571"/>
      <c r="I163" s="2571"/>
      <c r="J163" s="2571"/>
    </row>
    <row r="164" spans="1:12" s="609" customFormat="1" ht="18.75" customHeight="1">
      <c r="A164" s="741" t="s">
        <v>1327</v>
      </c>
    </row>
    <row r="165" spans="1:12" s="609" customFormat="1" ht="12" customHeight="1"/>
    <row r="166" spans="1:12" s="600" customFormat="1" ht="13.5" customHeight="1">
      <c r="A166" s="606" t="s">
        <v>11</v>
      </c>
      <c r="B166" s="1235" t="s">
        <v>1546</v>
      </c>
      <c r="C166" s="310" t="s">
        <v>1488</v>
      </c>
      <c r="D166" s="822" t="s">
        <v>1385</v>
      </c>
      <c r="E166" s="822" t="s">
        <v>1258</v>
      </c>
      <c r="F166" s="822" t="s">
        <v>1189</v>
      </c>
      <c r="G166" s="822" t="s">
        <v>1052</v>
      </c>
      <c r="H166" s="822" t="s">
        <v>609</v>
      </c>
      <c r="I166" s="822" t="s">
        <v>328</v>
      </c>
      <c r="J166" s="822" t="s">
        <v>299</v>
      </c>
      <c r="L166" s="841"/>
    </row>
    <row r="167" spans="1:12" s="541" customFormat="1" ht="12" customHeight="1">
      <c r="A167" s="842" t="s">
        <v>738</v>
      </c>
      <c r="B167" s="1392">
        <v>555.03558740799997</v>
      </c>
      <c r="C167" s="653">
        <v>549.84999174719599</v>
      </c>
      <c r="D167" s="843">
        <v>542.55742925152197</v>
      </c>
      <c r="E167" s="843">
        <v>535.94426881618699</v>
      </c>
      <c r="F167" s="843">
        <v>530.53896376599994</v>
      </c>
      <c r="G167" s="843">
        <v>528.42525313935903</v>
      </c>
      <c r="H167" s="843">
        <v>524.80768694933704</v>
      </c>
      <c r="I167" s="843">
        <v>523</v>
      </c>
      <c r="J167" s="843">
        <v>520</v>
      </c>
    </row>
    <row r="168" spans="1:12" s="541" customFormat="1" ht="12" customHeight="1">
      <c r="A168" s="874" t="s">
        <v>739</v>
      </c>
      <c r="B168" s="1400">
        <v>1.3113319337112199</v>
      </c>
      <c r="C168" s="1820">
        <v>1.31150725426211</v>
      </c>
      <c r="D168" s="875">
        <v>1.15966196543169</v>
      </c>
      <c r="E168" s="875">
        <v>1.2942815464859501</v>
      </c>
      <c r="F168" s="875">
        <v>1.4426039216374371</v>
      </c>
      <c r="G168" s="875">
        <v>1.4390771916274501</v>
      </c>
      <c r="H168" s="875">
        <v>1.3414296923941837</v>
      </c>
      <c r="I168" s="875">
        <v>1.1299999999999999</v>
      </c>
      <c r="J168" s="875">
        <v>0.92</v>
      </c>
    </row>
    <row r="169" spans="1:12" ht="7.5" customHeight="1"/>
    <row r="170" spans="1:12" ht="18" customHeight="1">
      <c r="A170" s="2432" t="s">
        <v>740</v>
      </c>
      <c r="B170" s="2432"/>
      <c r="C170" s="2432"/>
      <c r="D170" s="2432"/>
      <c r="E170" s="2432"/>
      <c r="F170" s="2432"/>
      <c r="G170" s="2432"/>
      <c r="H170" s="2432"/>
      <c r="I170" s="2432"/>
      <c r="J170" s="2432"/>
    </row>
    <row r="172" spans="1:12" s="609" customFormat="1" ht="18.75" customHeight="1">
      <c r="A172" s="741" t="s">
        <v>1328</v>
      </c>
    </row>
    <row r="173" spans="1:12" s="609" customFormat="1" ht="12" customHeight="1"/>
    <row r="174" spans="1:12" s="600" customFormat="1" ht="13.5" customHeight="1">
      <c r="A174" s="606"/>
      <c r="B174" s="1235" t="s">
        <v>1546</v>
      </c>
      <c r="C174" s="310" t="s">
        <v>1488</v>
      </c>
      <c r="D174" s="822" t="s">
        <v>1385</v>
      </c>
      <c r="E174" s="822" t="s">
        <v>1258</v>
      </c>
      <c r="F174" s="822" t="s">
        <v>1189</v>
      </c>
      <c r="G174" s="822" t="s">
        <v>1052</v>
      </c>
      <c r="H174" s="822" t="s">
        <v>609</v>
      </c>
      <c r="I174" s="822" t="s">
        <v>328</v>
      </c>
      <c r="J174" s="822" t="s">
        <v>299</v>
      </c>
      <c r="L174" s="841"/>
    </row>
    <row r="175" spans="1:12" s="541" customFormat="1" ht="12" customHeight="1">
      <c r="A175" s="842" t="s">
        <v>741</v>
      </c>
      <c r="B175" s="1392">
        <v>6066</v>
      </c>
      <c r="C175" s="653">
        <v>5159</v>
      </c>
      <c r="D175" s="843">
        <v>5825</v>
      </c>
      <c r="E175" s="843">
        <v>6596</v>
      </c>
      <c r="F175" s="843">
        <v>5223</v>
      </c>
      <c r="G175" s="843">
        <v>4654</v>
      </c>
      <c r="H175" s="843">
        <v>5286</v>
      </c>
      <c r="I175" s="843">
        <v>6530</v>
      </c>
      <c r="J175" s="843">
        <v>5219</v>
      </c>
    </row>
    <row r="176" spans="1:12" s="541" customFormat="1" ht="12" customHeight="1">
      <c r="A176" s="601" t="s">
        <v>742</v>
      </c>
      <c r="B176" s="1320">
        <v>278.56099999999998</v>
      </c>
      <c r="C176" s="655">
        <v>233.54900000000001</v>
      </c>
      <c r="D176" s="848">
        <v>271.32499999999999</v>
      </c>
      <c r="E176" s="848">
        <v>297.90300000000002</v>
      </c>
      <c r="F176" s="848">
        <v>234.208</v>
      </c>
      <c r="G176" s="848">
        <v>239.74809828799999</v>
      </c>
      <c r="H176" s="848">
        <v>246.41</v>
      </c>
      <c r="I176" s="848">
        <v>294</v>
      </c>
      <c r="J176" s="848">
        <v>224</v>
      </c>
    </row>
    <row r="177" spans="1:15" s="541" customFormat="1" ht="12" customHeight="1">
      <c r="A177" s="874" t="s">
        <v>743</v>
      </c>
      <c r="B177" s="1401">
        <v>19.8</v>
      </c>
      <c r="C177" s="1821">
        <v>19.100000000000001</v>
      </c>
      <c r="D177" s="876">
        <v>19.2</v>
      </c>
      <c r="E177" s="876">
        <v>19.5</v>
      </c>
      <c r="F177" s="876">
        <v>19.900000000000002</v>
      </c>
      <c r="G177" s="876">
        <v>19.3</v>
      </c>
      <c r="H177" s="876">
        <v>19.400000000000002</v>
      </c>
      <c r="I177" s="876">
        <v>19</v>
      </c>
      <c r="J177" s="876">
        <v>19.7</v>
      </c>
    </row>
    <row r="178" spans="1:15" ht="7.5" customHeight="1"/>
    <row r="179" spans="1:15" ht="12.75" customHeight="1">
      <c r="A179" s="2136" t="s">
        <v>744</v>
      </c>
      <c r="B179" s="2136"/>
      <c r="C179" s="2136"/>
      <c r="D179" s="2136"/>
      <c r="E179" s="2136"/>
      <c r="F179" s="2136"/>
      <c r="G179" s="2136"/>
      <c r="H179" s="2136"/>
      <c r="I179" s="2136"/>
      <c r="J179" s="2136"/>
    </row>
    <row r="180" spans="1:15" s="300" customFormat="1" ht="12.75" customHeight="1">
      <c r="A180" s="2097"/>
      <c r="B180" s="2097"/>
      <c r="C180" s="2097"/>
      <c r="D180" s="2097"/>
      <c r="E180" s="2097"/>
      <c r="F180" s="2097"/>
      <c r="G180" s="2097"/>
      <c r="H180" s="2097"/>
      <c r="I180" s="2097"/>
      <c r="J180" s="2097"/>
      <c r="K180" s="2098"/>
      <c r="L180" s="2098"/>
      <c r="M180" s="2098"/>
      <c r="N180" s="2098"/>
      <c r="O180" s="2098"/>
    </row>
    <row r="181" spans="1:15" s="300" customFormat="1" ht="12.75" customHeight="1">
      <c r="A181" s="2097"/>
      <c r="B181" s="2097"/>
      <c r="C181" s="2097"/>
      <c r="D181" s="2097"/>
      <c r="E181" s="2097"/>
      <c r="F181" s="2097"/>
      <c r="G181" s="2097"/>
      <c r="H181" s="2097"/>
      <c r="I181" s="2097"/>
      <c r="J181" s="2097"/>
      <c r="K181" s="2098"/>
      <c r="L181" s="2098"/>
      <c r="M181" s="2098"/>
      <c r="N181" s="2098"/>
      <c r="O181" s="2098"/>
    </row>
    <row r="182" spans="1:15" s="300" customFormat="1" ht="12.75" customHeight="1">
      <c r="A182" s="2097"/>
      <c r="B182" s="2097"/>
      <c r="C182" s="2097"/>
      <c r="D182" s="2097"/>
      <c r="E182" s="2097"/>
      <c r="F182" s="2097"/>
      <c r="G182" s="2097"/>
      <c r="H182" s="2097"/>
      <c r="I182" s="2097"/>
      <c r="J182" s="2097"/>
      <c r="K182" s="2098"/>
      <c r="L182" s="2098"/>
      <c r="M182" s="2098"/>
      <c r="N182" s="2098"/>
      <c r="O182" s="2098"/>
    </row>
    <row r="183" spans="1:15" s="300" customFormat="1" ht="12.75" customHeight="1">
      <c r="A183" s="2097"/>
      <c r="B183" s="2097"/>
      <c r="C183" s="2097"/>
      <c r="D183" s="2097"/>
      <c r="E183" s="2097"/>
      <c r="F183" s="2097"/>
      <c r="G183" s="2097"/>
      <c r="H183" s="2097"/>
      <c r="I183" s="2097"/>
      <c r="J183" s="2097"/>
      <c r="K183" s="2098"/>
      <c r="L183" s="2098"/>
      <c r="M183" s="2098"/>
      <c r="N183" s="2098"/>
      <c r="O183" s="2098"/>
    </row>
    <row r="184" spans="1:15" s="300" customFormat="1" ht="12.75" customHeight="1">
      <c r="A184" s="2097"/>
      <c r="B184" s="2097"/>
      <c r="C184" s="2097"/>
      <c r="D184" s="2097"/>
      <c r="E184" s="2097"/>
      <c r="F184" s="2097"/>
      <c r="G184" s="2097"/>
      <c r="H184" s="2097"/>
      <c r="I184" s="2097"/>
      <c r="J184" s="2097"/>
      <c r="K184" s="2098"/>
      <c r="L184" s="2098"/>
      <c r="M184" s="2098"/>
      <c r="N184" s="2098"/>
      <c r="O184" s="2098"/>
    </row>
    <row r="185" spans="1:15" s="300" customFormat="1" ht="12.75" customHeight="1">
      <c r="A185" s="2097"/>
      <c r="B185" s="2097"/>
      <c r="C185" s="2097"/>
      <c r="D185" s="2097"/>
      <c r="E185" s="2097"/>
      <c r="F185" s="2097"/>
      <c r="G185" s="2097"/>
      <c r="H185" s="2097"/>
      <c r="I185" s="2097"/>
      <c r="J185" s="2097"/>
      <c r="K185" s="2098"/>
      <c r="L185" s="2098"/>
      <c r="M185" s="2098"/>
      <c r="N185" s="2098"/>
      <c r="O185" s="2098"/>
    </row>
    <row r="186" spans="1:15" s="300" customFormat="1" ht="12.75" customHeight="1">
      <c r="A186" s="2097"/>
      <c r="B186" s="2097"/>
      <c r="C186" s="2097"/>
      <c r="D186" s="2097"/>
      <c r="E186" s="2097"/>
      <c r="F186" s="2097"/>
      <c r="G186" s="2097"/>
      <c r="H186" s="2097"/>
      <c r="I186" s="2097"/>
      <c r="J186" s="2097"/>
      <c r="K186" s="2098"/>
      <c r="L186" s="2098"/>
      <c r="M186" s="2098"/>
      <c r="N186" s="2098"/>
      <c r="O186" s="2098"/>
    </row>
    <row r="187" spans="1:15" s="300" customFormat="1" ht="12.75" customHeight="1">
      <c r="A187" s="2097"/>
      <c r="B187" s="2097"/>
      <c r="C187" s="2097"/>
      <c r="D187" s="2097"/>
      <c r="E187" s="2097"/>
      <c r="F187" s="2097"/>
      <c r="G187" s="2097"/>
      <c r="H187" s="2097"/>
      <c r="I187" s="2097"/>
      <c r="J187" s="2097"/>
      <c r="K187" s="2098"/>
      <c r="L187" s="2098"/>
      <c r="M187" s="2098"/>
      <c r="N187" s="2098"/>
      <c r="O187" s="2098"/>
    </row>
    <row r="188" spans="1:15" s="300" customFormat="1" ht="12.75" customHeight="1">
      <c r="A188" s="2097"/>
      <c r="B188" s="2097"/>
      <c r="C188" s="2097"/>
      <c r="D188" s="2097"/>
      <c r="E188" s="2097"/>
      <c r="F188" s="2097"/>
      <c r="G188" s="2097"/>
      <c r="H188" s="2097"/>
      <c r="I188" s="2097"/>
      <c r="J188" s="2097"/>
      <c r="K188" s="2098"/>
      <c r="L188" s="2098"/>
      <c r="M188" s="2098"/>
      <c r="N188" s="2098"/>
      <c r="O188" s="2098"/>
    </row>
    <row r="189" spans="1:15" s="300" customFormat="1" ht="12.75" customHeight="1">
      <c r="A189" s="2097"/>
      <c r="B189" s="2097"/>
      <c r="C189" s="2097"/>
      <c r="D189" s="2097"/>
      <c r="E189" s="2097"/>
      <c r="F189" s="2097"/>
      <c r="G189" s="2097"/>
      <c r="H189" s="2097"/>
      <c r="I189" s="2097"/>
      <c r="J189" s="2097"/>
      <c r="K189" s="2098"/>
      <c r="L189" s="2098"/>
      <c r="M189" s="2098"/>
      <c r="N189" s="2098"/>
      <c r="O189" s="2098"/>
    </row>
    <row r="190" spans="1:15" s="300" customFormat="1" ht="12.75" customHeight="1">
      <c r="A190" s="2097"/>
      <c r="B190" s="2097"/>
      <c r="C190" s="2097"/>
      <c r="D190" s="2097"/>
      <c r="E190" s="2097"/>
      <c r="F190" s="2097"/>
      <c r="G190" s="2097"/>
      <c r="H190" s="2097"/>
      <c r="I190" s="2097"/>
      <c r="J190" s="2097"/>
      <c r="K190" s="2098"/>
      <c r="L190" s="2098"/>
      <c r="M190" s="2098"/>
      <c r="N190" s="2098"/>
      <c r="O190" s="2098"/>
    </row>
    <row r="191" spans="1:15" s="300" customFormat="1" ht="12.75" customHeight="1">
      <c r="A191" s="2097"/>
      <c r="B191" s="2097"/>
      <c r="C191" s="2097"/>
      <c r="D191" s="2097"/>
      <c r="E191" s="2097"/>
      <c r="F191" s="2097"/>
      <c r="G191" s="2097"/>
      <c r="H191" s="2097"/>
      <c r="I191" s="2097"/>
      <c r="J191" s="2097"/>
      <c r="K191" s="2098"/>
      <c r="L191" s="2098"/>
      <c r="M191" s="2098"/>
      <c r="N191" s="2098"/>
      <c r="O191" s="2098"/>
    </row>
    <row r="192" spans="1:15" s="300" customFormat="1" ht="12.75" customHeight="1">
      <c r="A192" s="2097"/>
      <c r="B192" s="2097"/>
      <c r="C192" s="2097"/>
      <c r="D192" s="2097"/>
      <c r="E192" s="2097"/>
      <c r="F192" s="2097"/>
      <c r="G192" s="2097"/>
      <c r="H192" s="2097"/>
      <c r="I192" s="2097"/>
      <c r="J192" s="2097"/>
      <c r="K192" s="2098"/>
      <c r="L192" s="2098"/>
      <c r="M192" s="2098"/>
      <c r="N192" s="2098"/>
      <c r="O192" s="2098"/>
    </row>
    <row r="193" spans="1:15" s="300" customFormat="1" ht="12.75" customHeight="1">
      <c r="A193" s="2097"/>
      <c r="B193" s="2097"/>
      <c r="C193" s="2097"/>
      <c r="D193" s="2097"/>
      <c r="E193" s="2097"/>
      <c r="F193" s="2097"/>
      <c r="G193" s="2097"/>
      <c r="H193" s="2097"/>
      <c r="I193" s="2097"/>
      <c r="J193" s="2097"/>
      <c r="K193" s="2098"/>
      <c r="L193" s="2098"/>
      <c r="M193" s="2098"/>
      <c r="N193" s="2098"/>
      <c r="O193" s="2098"/>
    </row>
    <row r="194" spans="1:15" s="300" customFormat="1" ht="12.75" customHeight="1">
      <c r="A194" s="2097"/>
      <c r="B194" s="2097"/>
      <c r="C194" s="2097"/>
      <c r="D194" s="2097"/>
      <c r="E194" s="2097"/>
      <c r="F194" s="2097"/>
      <c r="G194" s="2097"/>
      <c r="H194" s="2097"/>
      <c r="I194" s="2097"/>
      <c r="J194" s="2097"/>
      <c r="K194" s="2098"/>
      <c r="L194" s="2098"/>
      <c r="M194" s="2098"/>
      <c r="N194" s="2098"/>
      <c r="O194" s="2098"/>
    </row>
    <row r="195" spans="1:15" s="300" customFormat="1" ht="12.75" customHeight="1">
      <c r="A195" s="2097"/>
      <c r="B195" s="2097"/>
      <c r="C195" s="2097"/>
      <c r="D195" s="2097"/>
      <c r="E195" s="2097"/>
      <c r="F195" s="2097"/>
      <c r="G195" s="2097"/>
      <c r="H195" s="2097"/>
      <c r="I195" s="2097"/>
      <c r="J195" s="2097"/>
      <c r="K195" s="2098"/>
      <c r="L195" s="2098"/>
      <c r="M195" s="2098"/>
      <c r="N195" s="2098"/>
      <c r="O195" s="2098"/>
    </row>
    <row r="196" spans="1:15" s="300" customFormat="1" ht="12.75" customHeight="1">
      <c r="A196" s="2097"/>
      <c r="B196" s="2097"/>
      <c r="C196" s="2097"/>
      <c r="D196" s="2097"/>
      <c r="E196" s="2097"/>
      <c r="F196" s="2097"/>
      <c r="G196" s="2097"/>
      <c r="H196" s="2097"/>
      <c r="I196" s="2097"/>
      <c r="J196" s="2097"/>
      <c r="K196" s="2098"/>
      <c r="L196" s="2098"/>
      <c r="M196" s="2098"/>
      <c r="N196" s="2098"/>
      <c r="O196" s="2098"/>
    </row>
    <row r="197" spans="1:15" s="300" customFormat="1" ht="12.75" customHeight="1">
      <c r="A197" s="2097"/>
      <c r="B197" s="2097"/>
      <c r="C197" s="2097"/>
      <c r="D197" s="2097"/>
      <c r="E197" s="2097"/>
      <c r="F197" s="2097"/>
      <c r="G197" s="2097"/>
      <c r="H197" s="2097"/>
      <c r="I197" s="2097"/>
      <c r="J197" s="2097"/>
      <c r="K197" s="2098"/>
      <c r="L197" s="2098"/>
      <c r="M197" s="2098"/>
      <c r="N197" s="2098"/>
      <c r="O197" s="2098"/>
    </row>
  </sheetData>
  <mergeCells count="16">
    <mergeCell ref="A152:J152"/>
    <mergeCell ref="B105:D107"/>
    <mergeCell ref="A31:J31"/>
    <mergeCell ref="A170:J170"/>
    <mergeCell ref="A129:J129"/>
    <mergeCell ref="A163:J163"/>
    <mergeCell ref="A32:J32"/>
    <mergeCell ref="A99:J99"/>
    <mergeCell ref="A90:J90"/>
    <mergeCell ref="A34:J34"/>
    <mergeCell ref="A35:J35"/>
    <mergeCell ref="A88:J88"/>
    <mergeCell ref="A33:J33"/>
    <mergeCell ref="A52:J52"/>
    <mergeCell ref="A100:J100"/>
    <mergeCell ref="A87:J87"/>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- 1Q15&amp;C&amp;8CHAPTER 2 SEGMENTAL REPORTING&amp;R&amp;8Personal customers </oddHeader>
  </headerFooter>
  <rowBreaks count="3" manualBreakCount="3">
    <brk id="36" max="9" man="1"/>
    <brk id="88" max="9" man="1"/>
    <brk id="149"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5"/>
  <sheetViews>
    <sheetView showGridLines="0" zoomScale="140" zoomScaleNormal="140" zoomScaleSheetLayoutView="90" workbookViewId="0"/>
  </sheetViews>
  <sheetFormatPr baseColWidth="10" defaultColWidth="10.85546875" defaultRowHeight="22.5" customHeight="1"/>
  <cols>
    <col min="1" max="1" width="35.28515625" style="540" customWidth="1"/>
    <col min="2" max="12" width="6.42578125" style="540" customWidth="1"/>
    <col min="13" max="15" width="10.42578125" style="540" customWidth="1"/>
    <col min="16" max="16384" width="10.85546875" style="540"/>
  </cols>
  <sheetData>
    <row r="1" spans="1:12" s="622" customFormat="1" ht="22.5" customHeight="1">
      <c r="A1" s="739"/>
      <c r="B1" s="740"/>
      <c r="C1" s="740"/>
      <c r="D1" s="740"/>
      <c r="E1" s="740"/>
      <c r="F1" s="740"/>
      <c r="G1" s="740"/>
      <c r="H1" s="740"/>
      <c r="I1" s="740"/>
      <c r="J1" s="840"/>
    </row>
    <row r="2" spans="1:12" s="609" customFormat="1" ht="18.75" customHeight="1">
      <c r="A2" s="741" t="s">
        <v>1631</v>
      </c>
    </row>
    <row r="3" spans="1:12" s="609" customFormat="1" ht="12" customHeight="1"/>
    <row r="4" spans="1:12" s="600" customFormat="1" ht="13.5" customHeight="1">
      <c r="A4" s="606" t="s">
        <v>1</v>
      </c>
      <c r="B4" s="1235" t="s">
        <v>1546</v>
      </c>
      <c r="C4" s="310" t="s">
        <v>1488</v>
      </c>
      <c r="D4" s="822" t="s">
        <v>1385</v>
      </c>
      <c r="E4" s="822" t="s">
        <v>1258</v>
      </c>
      <c r="F4" s="822" t="s">
        <v>1189</v>
      </c>
      <c r="G4" s="822" t="s">
        <v>1052</v>
      </c>
      <c r="H4" s="822" t="s">
        <v>609</v>
      </c>
      <c r="I4" s="822" t="s">
        <v>328</v>
      </c>
      <c r="J4" s="822" t="s">
        <v>299</v>
      </c>
      <c r="L4" s="841"/>
    </row>
    <row r="5" spans="1:12" s="541" customFormat="1" ht="12" customHeight="1">
      <c r="A5" s="842" t="s">
        <v>697</v>
      </c>
      <c r="B5" s="1392">
        <v>1398.4922302</v>
      </c>
      <c r="C5" s="653">
        <v>1475.3142459999997</v>
      </c>
      <c r="D5" s="843">
        <v>1316.0463203999996</v>
      </c>
      <c r="E5" s="843">
        <v>1285.864472</v>
      </c>
      <c r="F5" s="843">
        <v>1237.1079025000001</v>
      </c>
      <c r="G5" s="843">
        <v>1280.7555332999996</v>
      </c>
      <c r="H5" s="843">
        <v>1196.887762554622</v>
      </c>
      <c r="I5" s="843">
        <v>1398.7068963618522</v>
      </c>
      <c r="J5" s="843">
        <v>1112.3530069835256</v>
      </c>
    </row>
    <row r="6" spans="1:12" s="541" customFormat="1" ht="12" customHeight="1">
      <c r="A6" s="629" t="s">
        <v>1632</v>
      </c>
      <c r="B6" s="1318">
        <v>56.83</v>
      </c>
      <c r="C6" s="654">
        <v>79.750999999999962</v>
      </c>
      <c r="D6" s="844">
        <v>83.472999999999999</v>
      </c>
      <c r="E6" s="844">
        <v>82.36999999999999</v>
      </c>
      <c r="F6" s="844">
        <v>83.14</v>
      </c>
      <c r="G6" s="844">
        <v>83.688999999999993</v>
      </c>
      <c r="H6" s="844">
        <v>83.341333047947529</v>
      </c>
      <c r="I6" s="844">
        <v>91.313665372373038</v>
      </c>
      <c r="J6" s="844">
        <v>89.99900157967943</v>
      </c>
    </row>
    <row r="7" spans="1:12" s="600" customFormat="1" ht="12" customHeight="1">
      <c r="A7" s="842" t="s">
        <v>13</v>
      </c>
      <c r="B7" s="1392">
        <v>1455.3222301999999</v>
      </c>
      <c r="C7" s="653">
        <v>1555.0652459999997</v>
      </c>
      <c r="D7" s="843">
        <v>1399.5193203999995</v>
      </c>
      <c r="E7" s="843">
        <v>1368.2344719999999</v>
      </c>
      <c r="F7" s="843">
        <v>1320.2479025000002</v>
      </c>
      <c r="G7" s="843">
        <v>1364.4445332999994</v>
      </c>
      <c r="H7" s="843">
        <v>1280.2290956025695</v>
      </c>
      <c r="I7" s="843">
        <v>1490.0205617342253</v>
      </c>
      <c r="J7" s="843">
        <v>1202.3520085632049</v>
      </c>
    </row>
    <row r="8" spans="1:12" s="600" customFormat="1" ht="12" customHeight="1">
      <c r="A8" s="629" t="s">
        <v>4</v>
      </c>
      <c r="B8" s="1318">
        <v>461.350166</v>
      </c>
      <c r="C8" s="654">
        <v>477.35636895600015</v>
      </c>
      <c r="D8" s="844">
        <v>441.56881000000004</v>
      </c>
      <c r="E8" s="844">
        <v>353.66695799999997</v>
      </c>
      <c r="F8" s="844">
        <v>375.87825900000001</v>
      </c>
      <c r="G8" s="844">
        <v>375.51658208499975</v>
      </c>
      <c r="H8" s="844">
        <v>343.14341730996966</v>
      </c>
      <c r="I8" s="844">
        <v>361.07982882950216</v>
      </c>
      <c r="J8" s="844">
        <v>346.19301239152821</v>
      </c>
    </row>
    <row r="9" spans="1:12" s="600" customFormat="1" ht="12" customHeight="1">
      <c r="A9" s="845" t="s">
        <v>120</v>
      </c>
      <c r="B9" s="1393">
        <v>1916.6723961999999</v>
      </c>
      <c r="C9" s="1812">
        <v>2032.4216149559998</v>
      </c>
      <c r="D9" s="846">
        <v>1841.0881303999995</v>
      </c>
      <c r="E9" s="846">
        <v>1721.9014299999999</v>
      </c>
      <c r="F9" s="846">
        <v>1696.1261615000003</v>
      </c>
      <c r="G9" s="846">
        <v>1739.9611153849983</v>
      </c>
      <c r="H9" s="846">
        <v>1623.3725129125396</v>
      </c>
      <c r="I9" s="846">
        <v>1851.1003905637276</v>
      </c>
      <c r="J9" s="846">
        <v>1548.545020954733</v>
      </c>
    </row>
    <row r="10" spans="1:12" s="600" customFormat="1" ht="12" customHeight="1">
      <c r="A10" s="845" t="s">
        <v>720</v>
      </c>
      <c r="B10" s="1393">
        <v>757.72711000000004</v>
      </c>
      <c r="C10" s="1812">
        <v>774.85175127499997</v>
      </c>
      <c r="D10" s="846">
        <v>766.24699199999986</v>
      </c>
      <c r="E10" s="846">
        <v>749.60613500000022</v>
      </c>
      <c r="F10" s="846">
        <v>750.86407299999996</v>
      </c>
      <c r="G10" s="846">
        <v>784.18741728600025</v>
      </c>
      <c r="H10" s="846">
        <v>658.65997038698515</v>
      </c>
      <c r="I10" s="846">
        <v>896.61838858956094</v>
      </c>
      <c r="J10" s="846">
        <v>684.2780388354538</v>
      </c>
    </row>
    <row r="11" spans="1:12" s="600" customFormat="1" ht="12" customHeight="1">
      <c r="A11" s="842" t="s">
        <v>256</v>
      </c>
      <c r="B11" s="1392">
        <v>1158.9452861999998</v>
      </c>
      <c r="C11" s="653">
        <v>1257.5698636809998</v>
      </c>
      <c r="D11" s="843">
        <v>1074.8411383999996</v>
      </c>
      <c r="E11" s="843">
        <v>972.29529499999967</v>
      </c>
      <c r="F11" s="843">
        <v>945.26208850000035</v>
      </c>
      <c r="G11" s="843">
        <v>955.77369809899801</v>
      </c>
      <c r="H11" s="843">
        <v>964.71254252555445</v>
      </c>
      <c r="I11" s="843">
        <v>954.48200197416668</v>
      </c>
      <c r="J11" s="843">
        <v>864.26698211927919</v>
      </c>
    </row>
    <row r="12" spans="1:12" s="600" customFormat="1" ht="12" customHeight="1">
      <c r="A12" s="601" t="s">
        <v>30</v>
      </c>
      <c r="B12" s="1394">
        <v>-0.58254499999999998</v>
      </c>
      <c r="C12" s="1813">
        <v>42.551485999999997</v>
      </c>
      <c r="D12" s="847">
        <v>-0.25331999999999999</v>
      </c>
      <c r="E12" s="847">
        <v>-0.11599999999999999</v>
      </c>
      <c r="F12" s="847">
        <v>-2.7E-2</v>
      </c>
      <c r="G12" s="847">
        <v>-1.8928999999999752E-3</v>
      </c>
      <c r="H12" s="847">
        <v>0.15426076097280605</v>
      </c>
      <c r="I12" s="847">
        <v>-8.9082928647576887E-2</v>
      </c>
      <c r="J12" s="847">
        <v>-0.35293413232522919</v>
      </c>
    </row>
    <row r="13" spans="1:12" s="600" customFormat="1" ht="12" customHeight="1">
      <c r="A13" s="601" t="s">
        <v>1623</v>
      </c>
      <c r="B13" s="1320">
        <v>289.877611</v>
      </c>
      <c r="C13" s="655">
        <v>461.89955899999995</v>
      </c>
      <c r="D13" s="848">
        <v>152.1966819999999</v>
      </c>
      <c r="E13" s="848">
        <v>169.28258500000004</v>
      </c>
      <c r="F13" s="848">
        <v>85.594510999999997</v>
      </c>
      <c r="G13" s="848">
        <v>144.11881700000009</v>
      </c>
      <c r="H13" s="848">
        <v>150.16541913067988</v>
      </c>
      <c r="I13" s="848">
        <v>167.43717862742557</v>
      </c>
      <c r="J13" s="848">
        <v>72.458584241894542</v>
      </c>
    </row>
    <row r="14" spans="1:12" s="600" customFormat="1" ht="12" customHeight="1">
      <c r="A14" s="629" t="s">
        <v>1624</v>
      </c>
      <c r="B14" s="1395">
        <v>2.5999999999999999E-2</v>
      </c>
      <c r="C14" s="1814">
        <v>16.260999999999999</v>
      </c>
      <c r="D14" s="849">
        <v>-11.084</v>
      </c>
      <c r="E14" s="849">
        <v>-12.988</v>
      </c>
      <c r="F14" s="849">
        <v>-14.797000000000001</v>
      </c>
      <c r="G14" s="849">
        <v>-9.1920000000000019</v>
      </c>
      <c r="H14" s="849">
        <v>7.8689999999999998</v>
      </c>
      <c r="I14" s="849">
        <v>-13.898</v>
      </c>
      <c r="J14" s="849">
        <v>3.734</v>
      </c>
    </row>
    <row r="15" spans="1:12" s="600" customFormat="1" ht="12" customHeight="1">
      <c r="A15" s="842" t="s">
        <v>9</v>
      </c>
      <c r="B15" s="1392">
        <v>868.5111301999998</v>
      </c>
      <c r="C15" s="653">
        <v>854.48279068099987</v>
      </c>
      <c r="D15" s="843">
        <v>911.30713639999976</v>
      </c>
      <c r="E15" s="843">
        <v>789.9087099999997</v>
      </c>
      <c r="F15" s="843">
        <v>844.84357750000026</v>
      </c>
      <c r="G15" s="843">
        <v>802.46098819899828</v>
      </c>
      <c r="H15" s="843">
        <v>822.57038415584714</v>
      </c>
      <c r="I15" s="843">
        <v>773.05774041809343</v>
      </c>
      <c r="J15" s="843">
        <v>795.18946374505947</v>
      </c>
    </row>
    <row r="16" spans="1:12" s="600" customFormat="1" ht="12" customHeight="1">
      <c r="A16" s="601" t="s">
        <v>1207</v>
      </c>
      <c r="B16" s="1320">
        <v>234.49800515399997</v>
      </c>
      <c r="C16" s="655">
        <v>230.71035348386997</v>
      </c>
      <c r="D16" s="848">
        <v>246.05292682799995</v>
      </c>
      <c r="E16" s="848">
        <v>213.27535169999993</v>
      </c>
      <c r="F16" s="848">
        <v>228.10776592500008</v>
      </c>
      <c r="G16" s="848">
        <v>224.68907669571954</v>
      </c>
      <c r="H16" s="848">
        <v>230.31970756363722</v>
      </c>
      <c r="I16" s="848">
        <v>216.45616731706619</v>
      </c>
      <c r="J16" s="848">
        <v>222.65304984861666</v>
      </c>
    </row>
    <row r="17" spans="1:10" s="600" customFormat="1" ht="12" customHeight="1">
      <c r="A17" s="596" t="s">
        <v>10</v>
      </c>
      <c r="B17" s="1319">
        <v>634.0131250459998</v>
      </c>
      <c r="C17" s="658">
        <v>623.77243719712988</v>
      </c>
      <c r="D17" s="850">
        <v>665.25420957199981</v>
      </c>
      <c r="E17" s="850">
        <v>576.63335829999983</v>
      </c>
      <c r="F17" s="850">
        <v>616.73581157500018</v>
      </c>
      <c r="G17" s="850">
        <v>577.77191150327872</v>
      </c>
      <c r="H17" s="850">
        <v>592.25067659220986</v>
      </c>
      <c r="I17" s="850">
        <v>556.60157310102727</v>
      </c>
      <c r="J17" s="850">
        <v>572.53641389644281</v>
      </c>
    </row>
    <row r="18" spans="1:10" ht="7.5" customHeight="1">
      <c r="A18" s="1980"/>
      <c r="B18" s="851"/>
      <c r="C18" s="1815"/>
      <c r="D18" s="851"/>
      <c r="E18" s="851"/>
      <c r="F18" s="851"/>
      <c r="G18" s="851"/>
      <c r="H18" s="851"/>
      <c r="I18" s="851"/>
      <c r="J18" s="851"/>
    </row>
    <row r="19" spans="1:10" ht="12" customHeight="1">
      <c r="A19" s="1984" t="s">
        <v>1262</v>
      </c>
      <c r="B19" s="1981"/>
      <c r="C19" s="1982"/>
      <c r="D19" s="1983"/>
      <c r="E19" s="1983"/>
      <c r="F19" s="1983"/>
      <c r="G19" s="1983"/>
      <c r="H19" s="1983"/>
      <c r="I19" s="1983"/>
      <c r="J19" s="1983"/>
    </row>
    <row r="20" spans="1:10" ht="12" customHeight="1">
      <c r="A20" s="1975" t="s">
        <v>1633</v>
      </c>
      <c r="B20" s="1330">
        <v>211.65229958790002</v>
      </c>
      <c r="C20" s="1787">
        <v>209.55912486803913</v>
      </c>
      <c r="D20" s="543">
        <v>207.19451712905538</v>
      </c>
      <c r="E20" s="543">
        <v>206.08846642529997</v>
      </c>
      <c r="F20" s="543">
        <v>203.3170132493</v>
      </c>
      <c r="G20" s="543">
        <v>200.3074341206185</v>
      </c>
      <c r="H20" s="543">
        <v>197.6244243977556</v>
      </c>
      <c r="I20" s="543">
        <v>197.64228362769694</v>
      </c>
      <c r="J20" s="543">
        <v>195.91136381002394</v>
      </c>
    </row>
    <row r="21" spans="1:10" ht="12" customHeight="1">
      <c r="A21" s="1975" t="s">
        <v>1626</v>
      </c>
      <c r="B21" s="1330">
        <v>166.892449113</v>
      </c>
      <c r="C21" s="1787">
        <v>169.34187837370433</v>
      </c>
      <c r="D21" s="543">
        <v>164.25039184307496</v>
      </c>
      <c r="E21" s="543">
        <v>153.40781806330006</v>
      </c>
      <c r="F21" s="543">
        <v>152.1229171633</v>
      </c>
      <c r="G21" s="543">
        <v>149.40514878486744</v>
      </c>
      <c r="H21" s="543">
        <v>148.2899220546621</v>
      </c>
      <c r="I21" s="543">
        <v>144.88126829148379</v>
      </c>
      <c r="J21" s="543">
        <v>144.12253697764734</v>
      </c>
    </row>
    <row r="22" spans="1:10" ht="12" customHeight="1">
      <c r="A22" s="1975" t="s">
        <v>707</v>
      </c>
      <c r="B22" s="1330">
        <v>52.466921889304288</v>
      </c>
      <c r="C22" s="1787">
        <v>53.77019962258403</v>
      </c>
      <c r="D22" s="543">
        <v>50.557868757917412</v>
      </c>
      <c r="E22" s="543">
        <v>47.913866086299848</v>
      </c>
      <c r="F22" s="543">
        <v>45.439328800120293</v>
      </c>
      <c r="G22" s="543">
        <v>42.723566507159838</v>
      </c>
      <c r="H22" s="543">
        <v>37.294977854114038</v>
      </c>
      <c r="I22" s="543">
        <v>35.26000937579493</v>
      </c>
      <c r="J22" s="543">
        <v>35.603330444176301</v>
      </c>
    </row>
    <row r="23" spans="1:10" ht="12" customHeight="1">
      <c r="A23" s="1975" t="s">
        <v>1627</v>
      </c>
      <c r="B23" s="1330">
        <v>21.567311</v>
      </c>
      <c r="C23" s="1787">
        <v>20.03525096739131</v>
      </c>
      <c r="D23" s="543">
        <v>19.909980999999995</v>
      </c>
      <c r="E23" s="543">
        <v>19.77946174725275</v>
      </c>
      <c r="F23" s="543">
        <v>20.149560999999999</v>
      </c>
      <c r="G23" s="543">
        <v>19.516350010869552</v>
      </c>
      <c r="H23" s="543">
        <v>19.513116584380807</v>
      </c>
      <c r="I23" s="543">
        <v>19.70741935107549</v>
      </c>
      <c r="J23" s="543">
        <v>19.113152858767737</v>
      </c>
    </row>
    <row r="24" spans="1:10" ht="7.5" customHeight="1">
      <c r="A24" s="1990"/>
      <c r="B24" s="1978"/>
      <c r="C24" s="1979"/>
      <c r="D24" s="1978"/>
      <c r="E24" s="1978"/>
      <c r="F24" s="1978"/>
      <c r="G24" s="1978"/>
      <c r="H24" s="1978"/>
      <c r="I24" s="1978"/>
      <c r="J24" s="1978"/>
    </row>
    <row r="25" spans="1:10" ht="12" customHeight="1">
      <c r="A25" s="1984" t="s">
        <v>1263</v>
      </c>
      <c r="B25" s="1981"/>
      <c r="C25" s="1982"/>
      <c r="D25" s="1983"/>
      <c r="E25" s="1983"/>
      <c r="F25" s="1983"/>
      <c r="G25" s="1983"/>
      <c r="H25" s="1983"/>
      <c r="I25" s="1983"/>
      <c r="J25" s="1983"/>
    </row>
    <row r="26" spans="1:10" s="852" customFormat="1" ht="12" customHeight="1">
      <c r="A26" s="1976" t="s">
        <v>1266</v>
      </c>
      <c r="B26" s="1330">
        <v>39.533470169564289</v>
      </c>
      <c r="C26" s="1787">
        <v>38.12455769871228</v>
      </c>
      <c r="D26" s="543">
        <v>41.619245670413569</v>
      </c>
      <c r="E26" s="543">
        <v>43.533626370238878</v>
      </c>
      <c r="F26" s="543">
        <v>44.269352719373153</v>
      </c>
      <c r="G26" s="543">
        <v>45.069249556906591</v>
      </c>
      <c r="H26" s="543">
        <v>40.573556909945715</v>
      </c>
      <c r="I26" s="543">
        <v>48.437048209822265</v>
      </c>
      <c r="J26" s="543">
        <v>44.188449775491321</v>
      </c>
    </row>
    <row r="27" spans="1:10" s="852" customFormat="1" ht="12" customHeight="1">
      <c r="A27" s="1976" t="s">
        <v>1268</v>
      </c>
      <c r="B27" s="1330">
        <v>78.852178520124681</v>
      </c>
      <c r="C27" s="1787">
        <v>80.808639795733129</v>
      </c>
      <c r="D27" s="543">
        <v>79.27352234942019</v>
      </c>
      <c r="E27" s="543">
        <v>74.43784735954894</v>
      </c>
      <c r="F27" s="543">
        <v>74.820554724937054</v>
      </c>
      <c r="G27" s="543">
        <v>74.587920034410999</v>
      </c>
      <c r="H27" s="543">
        <v>75.036232240303107</v>
      </c>
      <c r="I27" s="543">
        <v>73.30479370720073</v>
      </c>
      <c r="J27" s="543">
        <v>73.565174666132975</v>
      </c>
    </row>
    <row r="28" spans="1:10" s="852" customFormat="1" ht="12" customHeight="1">
      <c r="A28" s="1977" t="s">
        <v>1628</v>
      </c>
      <c r="B28" s="1391">
        <v>11.922095673287428</v>
      </c>
      <c r="C28" s="853">
        <v>12.351975761399551</v>
      </c>
      <c r="D28" s="853">
        <v>13.256284705830405</v>
      </c>
      <c r="E28" s="853">
        <v>11.693291218261955</v>
      </c>
      <c r="F28" s="853">
        <v>12.413205165824982</v>
      </c>
      <c r="G28" s="853">
        <v>11.745266181011676</v>
      </c>
      <c r="H28" s="853">
        <v>12.041593530921912</v>
      </c>
      <c r="I28" s="853">
        <v>11.328336569270711</v>
      </c>
      <c r="J28" s="853">
        <v>12.148457406756044</v>
      </c>
    </row>
    <row r="29" spans="1:10" ht="7.5" customHeight="1"/>
    <row r="30" spans="1:10" ht="21.75" customHeight="1">
      <c r="A30" s="2431" t="s">
        <v>1693</v>
      </c>
      <c r="B30" s="2431"/>
      <c r="C30" s="2431"/>
      <c r="D30" s="2431"/>
      <c r="E30" s="2431"/>
      <c r="F30" s="2431"/>
      <c r="G30" s="2431"/>
      <c r="H30" s="2431"/>
      <c r="I30" s="2431"/>
      <c r="J30" s="2431"/>
    </row>
    <row r="31" spans="1:10" ht="12.75" customHeight="1">
      <c r="A31" s="2432" t="s">
        <v>1939</v>
      </c>
      <c r="B31" s="2432"/>
      <c r="C31" s="2432"/>
      <c r="D31" s="2432"/>
      <c r="E31" s="2432"/>
      <c r="F31" s="2432"/>
      <c r="G31" s="2432"/>
      <c r="H31" s="2432"/>
      <c r="I31" s="2432"/>
      <c r="J31" s="2432"/>
    </row>
    <row r="32" spans="1:10" ht="12.75" customHeight="1">
      <c r="A32" s="2432" t="s">
        <v>1634</v>
      </c>
      <c r="B32" s="2432"/>
      <c r="C32" s="2432"/>
      <c r="D32" s="2432"/>
      <c r="E32" s="2432"/>
      <c r="F32" s="2432"/>
      <c r="G32" s="2432"/>
      <c r="H32" s="2432"/>
      <c r="I32" s="2432"/>
      <c r="J32" s="2432"/>
    </row>
    <row r="33" spans="1:20" ht="20.25" customHeight="1">
      <c r="A33" s="2432" t="s">
        <v>1646</v>
      </c>
      <c r="B33" s="2432"/>
      <c r="C33" s="2432"/>
      <c r="D33" s="2432"/>
      <c r="E33" s="2432"/>
      <c r="F33" s="2432"/>
      <c r="G33" s="2432"/>
      <c r="H33" s="2432"/>
      <c r="I33" s="2432"/>
      <c r="J33" s="2432"/>
    </row>
    <row r="34" spans="1:20" s="1956" customFormat="1" ht="10.5" customHeight="1">
      <c r="A34" s="2573" t="s">
        <v>1630</v>
      </c>
      <c r="B34" s="2573"/>
      <c r="C34" s="2573"/>
      <c r="D34" s="2573"/>
      <c r="E34" s="2573"/>
      <c r="F34" s="2573"/>
      <c r="G34" s="2573"/>
      <c r="H34" s="2573"/>
      <c r="I34" s="2573"/>
      <c r="J34" s="2573"/>
      <c r="K34" s="2042"/>
      <c r="L34" s="2042"/>
      <c r="M34" s="2042"/>
      <c r="N34" s="2042"/>
      <c r="O34" s="2042"/>
      <c r="P34" s="1954"/>
      <c r="Q34" s="1954"/>
      <c r="R34" s="1954"/>
      <c r="S34" s="1954"/>
      <c r="T34" s="1955"/>
    </row>
    <row r="35" spans="1:20" s="622" customFormat="1" ht="22.5" customHeight="1">
      <c r="A35" s="739"/>
      <c r="B35" s="740"/>
      <c r="C35" s="740"/>
      <c r="D35" s="740"/>
      <c r="E35" s="740"/>
      <c r="F35" s="740"/>
      <c r="G35" s="840"/>
      <c r="H35" s="740"/>
      <c r="I35" s="740"/>
      <c r="J35" s="740"/>
    </row>
    <row r="36" spans="1:20" s="609" customFormat="1" ht="18.75" customHeight="1">
      <c r="A36" s="741" t="s">
        <v>1317</v>
      </c>
    </row>
    <row r="37" spans="1:20" s="1844" customFormat="1" ht="21.75" customHeight="1">
      <c r="A37" s="2036"/>
      <c r="B37" s="2036"/>
      <c r="C37" s="2036"/>
      <c r="D37" s="2036"/>
      <c r="E37" s="2036"/>
      <c r="F37" s="2036"/>
      <c r="G37" s="2036"/>
      <c r="H37" s="2036"/>
      <c r="I37" s="2036"/>
      <c r="J37" s="2036"/>
      <c r="K37" s="2044"/>
      <c r="L37" s="2040"/>
    </row>
    <row r="38" spans="1:20" s="1844" customFormat="1" ht="21.75" customHeight="1">
      <c r="A38" s="2036"/>
      <c r="B38" s="2036"/>
      <c r="C38" s="2036"/>
      <c r="D38" s="2036"/>
      <c r="E38" s="2036"/>
      <c r="F38" s="2036"/>
      <c r="G38" s="2036"/>
      <c r="H38" s="2036"/>
      <c r="I38" s="2036"/>
      <c r="J38" s="2036"/>
      <c r="L38" s="2040"/>
    </row>
    <row r="39" spans="1:20" s="1844" customFormat="1" ht="21.75" customHeight="1">
      <c r="A39" s="2036"/>
      <c r="B39" s="2036"/>
      <c r="C39" s="2036"/>
      <c r="D39" s="2036"/>
      <c r="E39" s="2036"/>
      <c r="F39" s="2036"/>
      <c r="G39" s="2036"/>
      <c r="H39" s="2036"/>
      <c r="I39" s="2036"/>
      <c r="J39" s="2036"/>
      <c r="L39" s="2040"/>
    </row>
    <row r="40" spans="1:20" s="1844" customFormat="1" ht="21.75" customHeight="1">
      <c r="A40" s="2036"/>
      <c r="B40" s="2036"/>
      <c r="C40" s="2036"/>
      <c r="D40" s="2036"/>
      <c r="E40" s="2036"/>
      <c r="F40" s="2036"/>
      <c r="G40" s="2036"/>
      <c r="H40" s="2036"/>
      <c r="I40" s="2036"/>
      <c r="J40" s="2036"/>
      <c r="L40" s="2040"/>
    </row>
    <row r="41" spans="1:20" s="1844" customFormat="1" ht="21.75" customHeight="1">
      <c r="A41" s="2036"/>
      <c r="B41" s="2036"/>
      <c r="C41" s="2036"/>
      <c r="D41" s="2036"/>
      <c r="E41" s="2036"/>
      <c r="F41" s="2036"/>
      <c r="G41" s="2036"/>
      <c r="H41" s="2036"/>
      <c r="I41" s="2036"/>
      <c r="J41" s="2036"/>
      <c r="L41" s="2040"/>
    </row>
    <row r="42" spans="1:20" s="1844" customFormat="1" ht="21.75" customHeight="1">
      <c r="A42" s="2036"/>
      <c r="B42" s="2036"/>
      <c r="C42" s="2036"/>
      <c r="D42" s="2036"/>
      <c r="E42" s="2036"/>
      <c r="F42" s="2036"/>
      <c r="G42" s="2036"/>
      <c r="H42" s="2036"/>
      <c r="I42" s="2036"/>
      <c r="J42" s="2036"/>
      <c r="L42" s="2040"/>
    </row>
    <row r="43" spans="1:20" s="1844" customFormat="1" ht="21.75" customHeight="1">
      <c r="A43" s="2036"/>
      <c r="B43" s="2036"/>
      <c r="C43" s="2036"/>
      <c r="D43" s="2036"/>
      <c r="E43" s="2036"/>
      <c r="F43" s="2036"/>
      <c r="G43" s="2036"/>
      <c r="H43" s="2036"/>
      <c r="I43" s="2036"/>
      <c r="J43" s="2036"/>
      <c r="L43" s="2040"/>
    </row>
    <row r="44" spans="1:20" s="1844" customFormat="1" ht="21.75" customHeight="1">
      <c r="A44" s="2036"/>
      <c r="B44" s="2036"/>
      <c r="C44" s="2036"/>
      <c r="D44" s="2036"/>
      <c r="E44" s="2036"/>
      <c r="F44" s="2036"/>
      <c r="G44" s="2036"/>
      <c r="H44" s="2036"/>
      <c r="I44" s="2036"/>
      <c r="J44" s="2036"/>
      <c r="L44" s="2040"/>
    </row>
    <row r="45" spans="1:20" s="1844" customFormat="1" ht="21.75" customHeight="1">
      <c r="A45" s="2036"/>
      <c r="B45" s="2036"/>
      <c r="C45" s="2036"/>
      <c r="D45" s="2036"/>
      <c r="E45" s="2036"/>
      <c r="F45" s="2036"/>
      <c r="G45" s="2036"/>
      <c r="H45" s="2036"/>
      <c r="I45" s="2036"/>
      <c r="J45" s="2036"/>
      <c r="L45" s="2040"/>
    </row>
    <row r="46" spans="1:20" s="1844" customFormat="1" ht="21.75" customHeight="1">
      <c r="A46" s="2036"/>
      <c r="B46" s="2036"/>
      <c r="C46" s="2036"/>
      <c r="D46" s="2036"/>
      <c r="E46" s="2036"/>
      <c r="F46" s="2036"/>
      <c r="G46" s="2036"/>
      <c r="H46" s="2036"/>
      <c r="I46" s="2036"/>
      <c r="J46" s="2036"/>
      <c r="L46" s="2040"/>
    </row>
    <row r="47" spans="1:20" s="1844" customFormat="1" ht="21.75" customHeight="1">
      <c r="A47" s="2045"/>
      <c r="B47" s="2045"/>
      <c r="C47" s="2045"/>
      <c r="D47" s="2045"/>
      <c r="E47" s="2045"/>
      <c r="F47" s="2045"/>
      <c r="G47" s="2045"/>
      <c r="H47" s="2045"/>
      <c r="I47" s="2045"/>
      <c r="J47" s="2045"/>
      <c r="L47" s="2040"/>
    </row>
    <row r="48" spans="1:20" s="1844" customFormat="1" ht="21.75" customHeight="1">
      <c r="A48" s="2045"/>
      <c r="B48" s="2045"/>
      <c r="C48" s="2045"/>
      <c r="D48" s="2045"/>
      <c r="E48" s="2045"/>
      <c r="F48" s="2045"/>
      <c r="G48" s="2045"/>
      <c r="H48" s="2045"/>
      <c r="I48" s="2045"/>
      <c r="J48" s="2045"/>
      <c r="L48" s="2040"/>
    </row>
    <row r="49" spans="1:15" s="1844" customFormat="1" ht="13.5" customHeight="1">
      <c r="A49" s="2036"/>
      <c r="B49" s="2036"/>
      <c r="C49" s="2036"/>
      <c r="D49" s="2036"/>
      <c r="E49" s="2036"/>
      <c r="F49" s="2036"/>
      <c r="G49" s="2036"/>
      <c r="H49" s="2036"/>
      <c r="I49" s="2036"/>
      <c r="J49" s="2036"/>
      <c r="L49" s="2040"/>
    </row>
    <row r="50" spans="1:15" s="300" customFormat="1" ht="12.75" customHeight="1">
      <c r="A50" s="2432" t="s">
        <v>1306</v>
      </c>
      <c r="B50" s="2432"/>
      <c r="C50" s="2432"/>
      <c r="D50" s="2432"/>
      <c r="E50" s="2432"/>
      <c r="F50" s="2432"/>
      <c r="G50" s="2432"/>
      <c r="H50" s="2432"/>
      <c r="I50" s="2432"/>
      <c r="J50" s="2432"/>
      <c r="K50" s="2037"/>
      <c r="L50" s="2037"/>
      <c r="M50" s="2037"/>
      <c r="N50" s="2037"/>
      <c r="O50" s="2037"/>
    </row>
    <row r="51" spans="1:15" s="300" customFormat="1" ht="12.75" customHeight="1">
      <c r="A51" s="2035"/>
      <c r="B51" s="2035"/>
      <c r="C51" s="2035"/>
      <c r="D51" s="2035"/>
      <c r="E51" s="2035"/>
      <c r="F51" s="2035"/>
      <c r="G51" s="2035"/>
      <c r="H51" s="2035"/>
      <c r="I51" s="2035"/>
      <c r="J51" s="2035"/>
      <c r="K51" s="2037"/>
      <c r="L51" s="2037"/>
      <c r="M51" s="2037"/>
      <c r="N51" s="2037"/>
      <c r="O51" s="2037"/>
    </row>
    <row r="52" spans="1:15" s="609" customFormat="1" ht="18.75" customHeight="1">
      <c r="A52" s="741" t="s">
        <v>1559</v>
      </c>
    </row>
    <row r="53" spans="1:15" s="300" customFormat="1" ht="12.75" customHeight="1">
      <c r="A53" s="2035"/>
      <c r="B53" s="2035"/>
      <c r="C53" s="2035"/>
      <c r="D53" s="2035"/>
      <c r="E53" s="2035"/>
      <c r="F53" s="2035"/>
      <c r="G53" s="2035"/>
      <c r="H53" s="2035"/>
      <c r="I53" s="2035"/>
      <c r="J53" s="2035"/>
      <c r="K53" s="2037"/>
      <c r="L53" s="2037"/>
      <c r="M53" s="2037"/>
      <c r="N53" s="2037"/>
      <c r="O53" s="2037"/>
    </row>
    <row r="54" spans="1:15" s="300" customFormat="1" ht="12.75" customHeight="1">
      <c r="A54" s="2035"/>
      <c r="B54" s="2035"/>
      <c r="C54" s="2035"/>
      <c r="D54" s="2035"/>
      <c r="E54" s="2035"/>
      <c r="F54" s="2035"/>
      <c r="G54" s="2035"/>
      <c r="H54" s="2035"/>
      <c r="I54" s="2035"/>
      <c r="J54" s="2035"/>
      <c r="K54" s="2037"/>
      <c r="L54" s="2037"/>
      <c r="M54" s="2037"/>
      <c r="N54" s="2037"/>
      <c r="O54" s="2037"/>
    </row>
    <row r="55" spans="1:15" s="300" customFormat="1" ht="12.75" customHeight="1">
      <c r="A55" s="2035"/>
      <c r="B55" s="2035"/>
      <c r="C55" s="2035"/>
      <c r="D55" s="2035"/>
      <c r="E55" s="2035"/>
      <c r="F55" s="2035"/>
      <c r="G55" s="2035"/>
      <c r="H55" s="2035"/>
      <c r="I55" s="2035"/>
      <c r="J55" s="2035"/>
      <c r="K55" s="2037"/>
      <c r="L55" s="2037"/>
      <c r="M55" s="2037"/>
      <c r="N55" s="2037"/>
      <c r="O55" s="2037"/>
    </row>
    <row r="56" spans="1:15" s="300" customFormat="1" ht="12.75" customHeight="1">
      <c r="A56" s="2035"/>
      <c r="B56" s="2035"/>
      <c r="C56" s="2035"/>
      <c r="D56" s="2035"/>
      <c r="E56" s="2035"/>
      <c r="F56" s="2035"/>
      <c r="G56" s="2035"/>
      <c r="H56" s="2035"/>
      <c r="I56" s="2035"/>
      <c r="J56" s="2035"/>
      <c r="K56" s="2037"/>
      <c r="L56" s="2037"/>
      <c r="M56" s="2037"/>
      <c r="N56" s="2037"/>
      <c r="O56" s="2037"/>
    </row>
    <row r="57" spans="1:15" s="300" customFormat="1" ht="12.75" customHeight="1">
      <c r="A57" s="2035"/>
      <c r="B57" s="2035"/>
      <c r="C57" s="2035"/>
      <c r="D57" s="2035"/>
      <c r="E57" s="2035"/>
      <c r="F57" s="2035"/>
      <c r="G57" s="2035"/>
      <c r="H57" s="2035"/>
      <c r="I57" s="2035"/>
      <c r="J57" s="2035"/>
      <c r="K57" s="2037"/>
      <c r="L57" s="2037"/>
      <c r="M57" s="2037"/>
      <c r="N57" s="2037"/>
      <c r="O57" s="2037"/>
    </row>
    <row r="58" spans="1:15" s="300" customFormat="1" ht="12.75" customHeight="1">
      <c r="A58" s="2035"/>
      <c r="B58" s="2035"/>
      <c r="C58" s="2035"/>
      <c r="D58" s="2035"/>
      <c r="E58" s="2035"/>
      <c r="F58" s="2035"/>
      <c r="G58" s="2035"/>
      <c r="H58" s="2035"/>
      <c r="I58" s="2035"/>
      <c r="J58" s="2035"/>
      <c r="K58" s="2037"/>
      <c r="L58" s="2037"/>
      <c r="M58" s="2037"/>
      <c r="N58" s="2037"/>
      <c r="O58" s="2037"/>
    </row>
    <row r="59" spans="1:15" s="300" customFormat="1" ht="12.75" customHeight="1">
      <c r="A59" s="2035"/>
      <c r="B59" s="2035"/>
      <c r="C59" s="2035"/>
      <c r="D59" s="2035"/>
      <c r="E59" s="2035"/>
      <c r="F59" s="2035"/>
      <c r="G59" s="2035"/>
      <c r="H59" s="2035"/>
      <c r="I59" s="2035"/>
      <c r="J59" s="2035"/>
      <c r="K59" s="2037"/>
      <c r="L59" s="2037"/>
      <c r="M59" s="2037"/>
      <c r="N59" s="2037"/>
      <c r="O59" s="2037"/>
    </row>
    <row r="60" spans="1:15" s="300" customFormat="1" ht="12.75" customHeight="1">
      <c r="A60" s="2035"/>
      <c r="B60" s="2035"/>
      <c r="C60" s="2035"/>
      <c r="D60" s="2035"/>
      <c r="E60" s="2035"/>
      <c r="F60" s="2035"/>
      <c r="G60" s="2035"/>
      <c r="H60" s="2035"/>
      <c r="I60" s="2035"/>
      <c r="J60" s="2035"/>
      <c r="K60" s="2037"/>
      <c r="L60" s="2037"/>
      <c r="M60" s="2037"/>
      <c r="N60" s="2037"/>
      <c r="O60" s="2037"/>
    </row>
    <row r="61" spans="1:15" s="300" customFormat="1" ht="12.75" customHeight="1">
      <c r="A61" s="2035"/>
      <c r="B61" s="2035"/>
      <c r="C61" s="2035"/>
      <c r="D61" s="2035"/>
      <c r="E61" s="2035"/>
      <c r="F61" s="2035"/>
      <c r="G61" s="2035"/>
      <c r="H61" s="2035"/>
      <c r="I61" s="2035"/>
      <c r="J61" s="2035"/>
      <c r="K61" s="2037"/>
      <c r="L61" s="2037"/>
      <c r="M61" s="2037"/>
      <c r="N61" s="2037"/>
      <c r="O61" s="2037"/>
    </row>
    <row r="62" spans="1:15" s="300" customFormat="1" ht="12.75" customHeight="1">
      <c r="A62" s="2035"/>
      <c r="B62" s="2035"/>
      <c r="C62" s="2035"/>
      <c r="D62" s="2035"/>
      <c r="E62" s="2035"/>
      <c r="F62" s="2035"/>
      <c r="G62" s="2035"/>
      <c r="H62" s="2035"/>
      <c r="I62" s="2035"/>
      <c r="J62" s="2035"/>
      <c r="K62" s="2037"/>
      <c r="L62" s="2037"/>
      <c r="M62" s="2037"/>
      <c r="N62" s="2037"/>
      <c r="O62" s="2037"/>
    </row>
    <row r="63" spans="1:15" s="300" customFormat="1" ht="12.75" customHeight="1">
      <c r="A63" s="2035"/>
      <c r="B63" s="2035"/>
      <c r="C63" s="2035"/>
      <c r="D63" s="2035"/>
      <c r="E63" s="2035"/>
      <c r="F63" s="2035"/>
      <c r="G63" s="2035"/>
      <c r="H63" s="2035"/>
      <c r="I63" s="2035"/>
      <c r="J63" s="2035"/>
      <c r="K63" s="2037"/>
      <c r="L63" s="2037"/>
      <c r="M63" s="2037"/>
      <c r="N63" s="2037"/>
      <c r="O63" s="2037"/>
    </row>
    <row r="64" spans="1:15" s="300" customFormat="1" ht="12.75" customHeight="1">
      <c r="A64" s="2035"/>
      <c r="B64" s="2035"/>
      <c r="C64" s="2035"/>
      <c r="D64" s="2035"/>
      <c r="E64" s="2035"/>
      <c r="F64" s="2035"/>
      <c r="G64" s="2035"/>
      <c r="H64" s="2035"/>
      <c r="I64" s="2035"/>
      <c r="J64" s="2035"/>
      <c r="K64" s="2037"/>
      <c r="L64" s="2037"/>
      <c r="M64" s="2037"/>
      <c r="N64" s="2037"/>
      <c r="O64" s="2037"/>
    </row>
    <row r="65" spans="1:15" s="300" customFormat="1" ht="12.75" customHeight="1">
      <c r="A65" s="2035"/>
      <c r="B65" s="2035"/>
      <c r="C65" s="2035"/>
      <c r="D65" s="2035"/>
      <c r="E65" s="2035"/>
      <c r="F65" s="2035"/>
      <c r="G65" s="2035"/>
      <c r="H65" s="2035"/>
      <c r="I65" s="2035"/>
      <c r="J65" s="2035"/>
      <c r="K65" s="2037"/>
      <c r="L65" s="2037"/>
      <c r="M65" s="2037"/>
      <c r="N65" s="2037"/>
      <c r="O65" s="2037"/>
    </row>
    <row r="66" spans="1:15" s="300" customFormat="1" ht="12.75" customHeight="1">
      <c r="A66" s="2035"/>
      <c r="B66" s="2035"/>
      <c r="C66" s="2035"/>
      <c r="D66" s="2035"/>
      <c r="E66" s="2035"/>
      <c r="F66" s="2035"/>
      <c r="G66" s="2035"/>
      <c r="H66" s="2035"/>
      <c r="I66" s="2035"/>
      <c r="J66" s="2035"/>
      <c r="K66" s="2037"/>
      <c r="L66" s="2037"/>
      <c r="M66" s="2037"/>
      <c r="N66" s="2037"/>
      <c r="O66" s="2037"/>
    </row>
    <row r="67" spans="1:15" s="300" customFormat="1" ht="12.75" customHeight="1">
      <c r="A67" s="2035"/>
      <c r="B67" s="2035"/>
      <c r="C67" s="2035"/>
      <c r="D67" s="2035"/>
      <c r="E67" s="2035"/>
      <c r="F67" s="2035"/>
      <c r="G67" s="2035"/>
      <c r="H67" s="2035"/>
      <c r="I67" s="2035"/>
      <c r="J67" s="2035"/>
      <c r="K67" s="2037"/>
      <c r="L67" s="2037"/>
      <c r="M67" s="2037"/>
      <c r="N67" s="2037"/>
      <c r="O67" s="2037"/>
    </row>
    <row r="68" spans="1:15" s="300" customFormat="1" ht="12.75" customHeight="1">
      <c r="A68" s="2035"/>
      <c r="B68" s="2035"/>
      <c r="C68" s="2035"/>
      <c r="D68" s="2035"/>
      <c r="E68" s="2035"/>
      <c r="F68" s="2035"/>
      <c r="G68" s="2035"/>
      <c r="H68" s="2035"/>
      <c r="I68" s="2035"/>
      <c r="J68" s="2035"/>
      <c r="K68" s="2037"/>
      <c r="L68" s="2037"/>
      <c r="M68" s="2037"/>
      <c r="N68" s="2037"/>
      <c r="O68" s="2037"/>
    </row>
    <row r="69" spans="1:15" s="300" customFormat="1" ht="12.75" customHeight="1">
      <c r="A69" s="2035"/>
      <c r="B69" s="2035"/>
      <c r="C69" s="2035"/>
      <c r="D69" s="2035"/>
      <c r="E69" s="2035"/>
      <c r="F69" s="2035"/>
      <c r="G69" s="2035"/>
      <c r="H69" s="2035"/>
      <c r="I69" s="2035"/>
      <c r="J69" s="2035"/>
      <c r="K69" s="2037"/>
      <c r="L69" s="2037"/>
      <c r="M69" s="2037"/>
      <c r="N69" s="2037"/>
      <c r="O69" s="2037"/>
    </row>
    <row r="70" spans="1:15" s="300" customFormat="1" ht="12.75" customHeight="1">
      <c r="A70" s="2035"/>
      <c r="B70" s="2035"/>
      <c r="C70" s="2035"/>
      <c r="D70" s="2035"/>
      <c r="E70" s="2035"/>
      <c r="F70" s="2035"/>
      <c r="G70" s="2035"/>
      <c r="H70" s="2035"/>
      <c r="I70" s="2035"/>
      <c r="J70" s="2035"/>
      <c r="K70" s="2037"/>
      <c r="L70" s="2037"/>
      <c r="M70" s="2037"/>
      <c r="N70" s="2037"/>
      <c r="O70" s="2037"/>
    </row>
    <row r="71" spans="1:15" s="300" customFormat="1" ht="12.75" customHeight="1">
      <c r="A71" s="2035"/>
      <c r="B71" s="2035"/>
      <c r="C71" s="2035"/>
      <c r="D71" s="2035"/>
      <c r="E71" s="2035"/>
      <c r="F71" s="2035"/>
      <c r="G71" s="2035"/>
      <c r="H71" s="2035"/>
      <c r="I71" s="2035"/>
      <c r="J71" s="2035"/>
      <c r="K71" s="2037"/>
      <c r="L71" s="2037"/>
      <c r="M71" s="2037"/>
      <c r="N71" s="2037"/>
      <c r="O71" s="2037"/>
    </row>
    <row r="72" spans="1:15" ht="19.5" customHeight="1"/>
    <row r="73" spans="1:15" s="609" customFormat="1" ht="18.75" customHeight="1">
      <c r="A73" s="741" t="s">
        <v>1684</v>
      </c>
    </row>
    <row r="74" spans="1:15" s="609" customFormat="1" ht="7.5" customHeight="1"/>
    <row r="75" spans="1:15" s="600" customFormat="1" ht="13.5" customHeight="1">
      <c r="A75" s="606"/>
      <c r="B75" s="1235" t="s">
        <v>1546</v>
      </c>
      <c r="C75" s="310" t="s">
        <v>1488</v>
      </c>
      <c r="D75" s="854" t="s">
        <v>1385</v>
      </c>
      <c r="E75" s="854" t="s">
        <v>1258</v>
      </c>
      <c r="F75" s="854" t="s">
        <v>1189</v>
      </c>
      <c r="G75" s="854" t="s">
        <v>1052</v>
      </c>
      <c r="H75" s="854" t="s">
        <v>609</v>
      </c>
      <c r="I75" s="854" t="s">
        <v>328</v>
      </c>
      <c r="J75" s="854" t="s">
        <v>299</v>
      </c>
      <c r="L75" s="841"/>
    </row>
    <row r="76" spans="1:15" s="600" customFormat="1" ht="13.5" customHeight="1">
      <c r="A76" s="855" t="s">
        <v>721</v>
      </c>
      <c r="B76" s="1396"/>
      <c r="C76" s="854"/>
      <c r="D76" s="854"/>
      <c r="E76" s="854"/>
      <c r="F76" s="854"/>
      <c r="G76" s="854"/>
      <c r="H76" s="854"/>
      <c r="I76" s="854"/>
      <c r="J76" s="854"/>
      <c r="L76" s="841"/>
    </row>
    <row r="77" spans="1:15" s="541" customFormat="1" ht="12" customHeight="1">
      <c r="A77" s="856" t="s">
        <v>1681</v>
      </c>
      <c r="B77" s="1320">
        <v>208.93745324050002</v>
      </c>
      <c r="C77" s="655">
        <v>206.694674139592</v>
      </c>
      <c r="D77" s="848">
        <v>204.346486282716</v>
      </c>
      <c r="E77" s="848">
        <v>203.07522035577603</v>
      </c>
      <c r="F77" s="848">
        <v>200.44382852300001</v>
      </c>
      <c r="G77" s="848">
        <v>197.436513955338</v>
      </c>
      <c r="H77" s="848">
        <v>195.03110498877155</v>
      </c>
      <c r="I77" s="848">
        <v>194.60723829609282</v>
      </c>
      <c r="J77" s="848">
        <v>192.91215558693636</v>
      </c>
    </row>
    <row r="78" spans="1:15" s="541" customFormat="1" ht="12" customHeight="1">
      <c r="A78" s="856" t="s">
        <v>1682</v>
      </c>
      <c r="B78" s="1320">
        <v>166.65319558500002</v>
      </c>
      <c r="C78" s="655">
        <v>167.76114744048701</v>
      </c>
      <c r="D78" s="848">
        <v>163.04406655075999</v>
      </c>
      <c r="E78" s="848">
        <v>152.63200948900302</v>
      </c>
      <c r="F78" s="848">
        <v>151.81623501429999</v>
      </c>
      <c r="G78" s="848">
        <v>147.81578806882399</v>
      </c>
      <c r="H78" s="848">
        <v>147.07393498808915</v>
      </c>
      <c r="I78" s="848">
        <v>144.09212305169527</v>
      </c>
      <c r="J78" s="848">
        <v>143.79125497366365</v>
      </c>
    </row>
    <row r="79" spans="1:15" s="600" customFormat="1" ht="13.5" customHeight="1">
      <c r="A79" s="855" t="s">
        <v>722</v>
      </c>
      <c r="B79" s="1396"/>
      <c r="C79" s="854"/>
      <c r="D79" s="854"/>
      <c r="E79" s="854"/>
      <c r="F79" s="854"/>
      <c r="G79" s="854"/>
      <c r="H79" s="854"/>
      <c r="I79" s="854"/>
      <c r="J79" s="854"/>
      <c r="L79" s="841"/>
    </row>
    <row r="80" spans="1:15" s="541" customFormat="1" ht="12" customHeight="1">
      <c r="A80" s="856" t="s">
        <v>544</v>
      </c>
      <c r="B80" s="1320">
        <v>1353.616951</v>
      </c>
      <c r="C80" s="655">
        <v>1353.871218</v>
      </c>
      <c r="D80" s="848">
        <v>1347.5418999999999</v>
      </c>
      <c r="E80" s="848">
        <v>1348.7592960000002</v>
      </c>
      <c r="F80" s="848">
        <v>1328.678746</v>
      </c>
      <c r="G80" s="848">
        <v>1362.330379</v>
      </c>
      <c r="H80" s="848">
        <v>1329.5885683300182</v>
      </c>
      <c r="I80" s="848">
        <v>1313.1270786056236</v>
      </c>
      <c r="J80" s="848">
        <v>1257.7858030643577</v>
      </c>
    </row>
    <row r="81" spans="1:15" s="541" customFormat="1" ht="12" customHeight="1">
      <c r="A81" s="857" t="s">
        <v>543</v>
      </c>
      <c r="B81" s="1318">
        <v>65.261296000000002</v>
      </c>
      <c r="C81" s="654">
        <v>22.231048999999999</v>
      </c>
      <c r="D81" s="844">
        <v>-7.9197150000000001</v>
      </c>
      <c r="E81" s="844">
        <v>-38.112575</v>
      </c>
      <c r="F81" s="844">
        <v>-60.874908000000005</v>
      </c>
      <c r="G81" s="844">
        <v>-56.560755</v>
      </c>
      <c r="H81" s="844">
        <v>-34.141877590000007</v>
      </c>
      <c r="I81" s="844">
        <v>-7.6806784999999991</v>
      </c>
      <c r="J81" s="844">
        <v>-35.440529909999995</v>
      </c>
    </row>
    <row r="82" spans="1:15" s="600" customFormat="1" ht="13.5" customHeight="1">
      <c r="A82" s="855" t="s">
        <v>723</v>
      </c>
      <c r="B82" s="1396"/>
      <c r="C82" s="854"/>
      <c r="D82" s="854"/>
      <c r="E82" s="854"/>
      <c r="F82" s="854"/>
      <c r="G82" s="854"/>
      <c r="H82" s="854"/>
      <c r="I82" s="854"/>
      <c r="J82" s="854"/>
      <c r="L82" s="841"/>
    </row>
    <row r="83" spans="1:15" s="541" customFormat="1" ht="12" customHeight="1">
      <c r="A83" s="856" t="s">
        <v>544</v>
      </c>
      <c r="B83" s="1397">
        <v>2.6274220636753292</v>
      </c>
      <c r="C83" s="1816">
        <v>2.5986818092238066</v>
      </c>
      <c r="D83" s="858">
        <v>2.6162554167473062</v>
      </c>
      <c r="E83" s="858">
        <v>2.6639679155573566</v>
      </c>
      <c r="F83" s="858">
        <v>2.6882995149289814</v>
      </c>
      <c r="G83" s="858">
        <v>2.7375370396359999</v>
      </c>
      <c r="H83" s="858">
        <v>2.7046958097563389</v>
      </c>
      <c r="I83" s="858">
        <v>2.7064452116142101</v>
      </c>
      <c r="J83" s="858">
        <v>2.6151618175224836</v>
      </c>
    </row>
    <row r="84" spans="1:15" s="541" customFormat="1" ht="12" customHeight="1">
      <c r="A84" s="857" t="s">
        <v>543</v>
      </c>
      <c r="B84" s="1398">
        <v>0.15881532341848345</v>
      </c>
      <c r="C84" s="1817">
        <v>5.257431284583873E-2</v>
      </c>
      <c r="D84" s="859">
        <v>-1.9271236965946851E-2</v>
      </c>
      <c r="E84" s="859">
        <v>-0.10015534750363655</v>
      </c>
      <c r="F84" s="859">
        <v>-0.16261868917384159</v>
      </c>
      <c r="G84" s="859">
        <v>-0.1518096615294344</v>
      </c>
      <c r="H84" s="859">
        <v>-9.2099384078928578E-2</v>
      </c>
      <c r="I84" s="859">
        <v>-2.1380153479581276E-2</v>
      </c>
      <c r="J84" s="859">
        <v>-9.9958121927970253E-2</v>
      </c>
    </row>
    <row r="85" spans="1:15" ht="7.5" customHeight="1"/>
    <row r="86" spans="1:15" ht="21" customHeight="1">
      <c r="A86" s="2431" t="s">
        <v>1693</v>
      </c>
      <c r="B86" s="2431"/>
      <c r="C86" s="2431"/>
      <c r="D86" s="2431"/>
      <c r="E86" s="2431"/>
      <c r="F86" s="2431"/>
      <c r="G86" s="2431"/>
      <c r="H86" s="2431"/>
      <c r="I86" s="2431"/>
      <c r="J86" s="2431"/>
    </row>
    <row r="87" spans="1:15" ht="12.75" customHeight="1">
      <c r="A87" s="2432" t="s">
        <v>1683</v>
      </c>
      <c r="B87" s="2432"/>
      <c r="C87" s="2432"/>
      <c r="D87" s="2432"/>
      <c r="E87" s="2432"/>
      <c r="F87" s="2432"/>
      <c r="G87" s="2432"/>
      <c r="H87" s="2432"/>
      <c r="I87" s="2432"/>
      <c r="J87" s="2432"/>
    </row>
    <row r="89" spans="1:15" s="300" customFormat="1" ht="12.75" customHeight="1">
      <c r="A89" s="2097"/>
      <c r="B89" s="2097"/>
      <c r="C89" s="2097"/>
      <c r="D89" s="2097"/>
      <c r="E89" s="2097"/>
      <c r="F89" s="2097"/>
      <c r="G89" s="2097"/>
      <c r="H89" s="2097"/>
      <c r="I89" s="2097"/>
      <c r="J89" s="2097"/>
      <c r="K89" s="2098"/>
      <c r="L89" s="2098"/>
      <c r="M89" s="2098"/>
      <c r="N89" s="2098"/>
      <c r="O89" s="2098"/>
    </row>
    <row r="90" spans="1:15" s="300" customFormat="1" ht="12.75" customHeight="1">
      <c r="A90" s="2097"/>
      <c r="B90" s="2097"/>
      <c r="C90" s="2097"/>
      <c r="D90" s="2097"/>
      <c r="E90" s="2097"/>
      <c r="F90" s="2097"/>
      <c r="G90" s="2097"/>
      <c r="H90" s="2097"/>
      <c r="I90" s="2097"/>
      <c r="J90" s="2097"/>
      <c r="K90" s="2098"/>
      <c r="L90" s="2098"/>
      <c r="M90" s="2098"/>
      <c r="N90" s="2098"/>
      <c r="O90" s="2098"/>
    </row>
    <row r="91" spans="1:15" s="300" customFormat="1" ht="12.75" customHeight="1">
      <c r="A91" s="2097"/>
      <c r="B91" s="2097"/>
      <c r="C91" s="2097"/>
      <c r="D91" s="2097"/>
      <c r="E91" s="2097"/>
      <c r="F91" s="2097"/>
      <c r="G91" s="2097"/>
      <c r="H91" s="2097"/>
      <c r="I91" s="2097"/>
      <c r="J91" s="2097"/>
      <c r="K91" s="2098"/>
      <c r="L91" s="2098"/>
      <c r="M91" s="2098"/>
      <c r="N91" s="2098"/>
      <c r="O91" s="2098"/>
    </row>
    <row r="92" spans="1:15" s="300" customFormat="1" ht="12.75" customHeight="1">
      <c r="A92" s="2097"/>
      <c r="B92" s="2097"/>
      <c r="C92" s="2097"/>
      <c r="D92" s="2097"/>
      <c r="E92" s="2097"/>
      <c r="F92" s="2097"/>
      <c r="G92" s="2097"/>
      <c r="H92" s="2097"/>
      <c r="I92" s="2097"/>
      <c r="J92" s="2097"/>
      <c r="K92" s="2098"/>
      <c r="L92" s="2098"/>
      <c r="M92" s="2098"/>
      <c r="N92" s="2098"/>
      <c r="O92" s="2098"/>
    </row>
    <row r="93" spans="1:15" s="300" customFormat="1" ht="12.75" customHeight="1">
      <c r="A93" s="2097"/>
      <c r="B93" s="2097"/>
      <c r="C93" s="2097"/>
      <c r="D93" s="2097"/>
      <c r="E93" s="2097"/>
      <c r="F93" s="2097"/>
      <c r="G93" s="2097"/>
      <c r="H93" s="2097"/>
      <c r="I93" s="2097"/>
      <c r="J93" s="2097"/>
      <c r="K93" s="2098"/>
      <c r="L93" s="2098"/>
      <c r="M93" s="2098"/>
      <c r="N93" s="2098"/>
      <c r="O93" s="2098"/>
    </row>
    <row r="94" spans="1:15" s="300" customFormat="1" ht="12.75" customHeight="1">
      <c r="A94" s="2097"/>
      <c r="B94" s="2097"/>
      <c r="C94" s="2097"/>
      <c r="D94" s="2097"/>
      <c r="E94" s="2097"/>
      <c r="F94" s="2097"/>
      <c r="G94" s="2097"/>
      <c r="H94" s="2097"/>
      <c r="I94" s="2097"/>
      <c r="J94" s="2097"/>
      <c r="K94" s="2098"/>
      <c r="L94" s="2098"/>
      <c r="M94" s="2098"/>
      <c r="N94" s="2098"/>
      <c r="O94" s="2098"/>
    </row>
    <row r="95" spans="1:15" s="300" customFormat="1" ht="12.75" customHeight="1">
      <c r="A95" s="2097"/>
      <c r="B95" s="2097"/>
      <c r="C95" s="2097"/>
      <c r="D95" s="2097"/>
      <c r="E95" s="2097"/>
      <c r="F95" s="2097"/>
      <c r="G95" s="2097"/>
      <c r="H95" s="2097"/>
      <c r="I95" s="2097"/>
      <c r="J95" s="2097"/>
      <c r="K95" s="2098"/>
      <c r="L95" s="2098"/>
      <c r="M95" s="2098"/>
      <c r="N95" s="2098"/>
      <c r="O95" s="2098"/>
    </row>
    <row r="96" spans="1:15" s="300" customFormat="1" ht="12.75" customHeight="1">
      <c r="A96" s="2097"/>
      <c r="B96" s="2097"/>
      <c r="C96" s="2097"/>
      <c r="D96" s="2097"/>
      <c r="E96" s="2097"/>
      <c r="F96" s="2097"/>
      <c r="G96" s="2097"/>
      <c r="H96" s="2097"/>
      <c r="I96" s="2097"/>
      <c r="J96" s="2097"/>
      <c r="K96" s="2098"/>
      <c r="L96" s="2098"/>
      <c r="M96" s="2098"/>
      <c r="N96" s="2098"/>
      <c r="O96" s="2098"/>
    </row>
    <row r="97" spans="1:15" s="300" customFormat="1" ht="12.75" customHeight="1">
      <c r="A97" s="2097"/>
      <c r="B97" s="2097"/>
      <c r="C97" s="2097"/>
      <c r="D97" s="2097"/>
      <c r="E97" s="2097"/>
      <c r="F97" s="2097"/>
      <c r="G97" s="2097"/>
      <c r="H97" s="2097"/>
      <c r="I97" s="2097"/>
      <c r="J97" s="2097"/>
      <c r="K97" s="2098"/>
      <c r="L97" s="2098"/>
      <c r="M97" s="2098"/>
      <c r="N97" s="2098"/>
      <c r="O97" s="2098"/>
    </row>
    <row r="98" spans="1:15" s="300" customFormat="1" ht="12.75" customHeight="1">
      <c r="A98" s="2097"/>
      <c r="B98" s="2097"/>
      <c r="C98" s="2097"/>
      <c r="D98" s="2097"/>
      <c r="E98" s="2097"/>
      <c r="F98" s="2097"/>
      <c r="G98" s="2097"/>
      <c r="H98" s="2097"/>
      <c r="I98" s="2097"/>
      <c r="J98" s="2097"/>
      <c r="K98" s="2098"/>
      <c r="L98" s="2098"/>
      <c r="M98" s="2098"/>
      <c r="N98" s="2098"/>
      <c r="O98" s="2098"/>
    </row>
    <row r="99" spans="1:15" s="300" customFormat="1" ht="12.75" customHeight="1">
      <c r="A99" s="2097"/>
      <c r="B99" s="2097"/>
      <c r="C99" s="2097"/>
      <c r="D99" s="2097"/>
      <c r="E99" s="2097"/>
      <c r="F99" s="2097"/>
      <c r="G99" s="2097"/>
      <c r="H99" s="2097"/>
      <c r="I99" s="2097"/>
      <c r="J99" s="2097"/>
      <c r="K99" s="2098"/>
      <c r="L99" s="2098"/>
      <c r="M99" s="2098"/>
      <c r="N99" s="2098"/>
      <c r="O99" s="2098"/>
    </row>
    <row r="100" spans="1:15" s="300" customFormat="1" ht="12.75" customHeight="1">
      <c r="A100" s="2097"/>
      <c r="B100" s="2097"/>
      <c r="C100" s="2097"/>
      <c r="D100" s="2097"/>
      <c r="E100" s="2097"/>
      <c r="F100" s="2097"/>
      <c r="G100" s="2097"/>
      <c r="H100" s="2097"/>
      <c r="I100" s="2097"/>
      <c r="J100" s="2097"/>
      <c r="K100" s="2098"/>
      <c r="L100" s="2098"/>
      <c r="M100" s="2098"/>
      <c r="N100" s="2098"/>
      <c r="O100" s="2098"/>
    </row>
    <row r="101" spans="1:15" s="300" customFormat="1" ht="12.75" customHeight="1">
      <c r="A101" s="2097"/>
      <c r="B101" s="2097"/>
      <c r="C101" s="2097"/>
      <c r="D101" s="2097"/>
      <c r="E101" s="2097"/>
      <c r="F101" s="2097"/>
      <c r="G101" s="2097"/>
      <c r="H101" s="2097"/>
      <c r="I101" s="2097"/>
      <c r="J101" s="2097"/>
      <c r="K101" s="2098"/>
      <c r="L101" s="2098"/>
      <c r="M101" s="2098"/>
      <c r="N101" s="2098"/>
      <c r="O101" s="2098"/>
    </row>
    <row r="102" spans="1:15" s="300" customFormat="1" ht="12.75" customHeight="1">
      <c r="A102" s="2097"/>
      <c r="B102" s="2097"/>
      <c r="C102" s="2097"/>
      <c r="D102" s="2097"/>
      <c r="E102" s="2097"/>
      <c r="F102" s="2097"/>
      <c r="G102" s="2097"/>
      <c r="H102" s="2097"/>
      <c r="I102" s="2097"/>
      <c r="J102" s="2097"/>
      <c r="K102" s="2098"/>
      <c r="L102" s="2098"/>
      <c r="M102" s="2098"/>
      <c r="N102" s="2098"/>
      <c r="O102" s="2098"/>
    </row>
    <row r="103" spans="1:15" s="300" customFormat="1" ht="12.75" customHeight="1">
      <c r="A103" s="2097"/>
      <c r="B103" s="2097"/>
      <c r="C103" s="2097"/>
      <c r="D103" s="2097"/>
      <c r="E103" s="2097"/>
      <c r="F103" s="2097"/>
      <c r="G103" s="2097"/>
      <c r="H103" s="2097"/>
      <c r="I103" s="2097"/>
      <c r="J103" s="2097"/>
      <c r="K103" s="2098"/>
      <c r="L103" s="2098"/>
      <c r="M103" s="2098"/>
      <c r="N103" s="2098"/>
      <c r="O103" s="2098"/>
    </row>
    <row r="104" spans="1:15" s="300" customFormat="1" ht="12.75" customHeight="1">
      <c r="A104" s="2097"/>
      <c r="B104" s="2097"/>
      <c r="C104" s="2097"/>
      <c r="D104" s="2097"/>
      <c r="E104" s="2097"/>
      <c r="F104" s="2097"/>
      <c r="G104" s="2097"/>
      <c r="H104" s="2097"/>
      <c r="I104" s="2097"/>
      <c r="J104" s="2097"/>
      <c r="K104" s="2098"/>
      <c r="L104" s="2098"/>
      <c r="M104" s="2098"/>
      <c r="N104" s="2098"/>
      <c r="O104" s="2098"/>
    </row>
    <row r="105" spans="1:15" s="300" customFormat="1" ht="12.75" customHeight="1">
      <c r="A105" s="2097"/>
      <c r="B105" s="2097"/>
      <c r="C105" s="2097"/>
      <c r="D105" s="2097"/>
      <c r="E105" s="2097"/>
      <c r="F105" s="2097"/>
      <c r="G105" s="2097"/>
      <c r="H105" s="2097"/>
      <c r="I105" s="2097"/>
      <c r="J105" s="2097"/>
      <c r="K105" s="2098"/>
      <c r="L105" s="2098"/>
      <c r="M105" s="2098"/>
      <c r="N105" s="2098"/>
      <c r="O105" s="2098"/>
    </row>
  </sheetData>
  <mergeCells count="8">
    <mergeCell ref="A87:J87"/>
    <mergeCell ref="A50:J50"/>
    <mergeCell ref="A30:J30"/>
    <mergeCell ref="A31:J31"/>
    <mergeCell ref="A32:J32"/>
    <mergeCell ref="A33:J33"/>
    <mergeCell ref="A34:J34"/>
    <mergeCell ref="A86:J86"/>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- 1Q15&amp;C&amp;8CHAPTER 2 SEGMENTAL REPORTING&amp;R&amp;8Small and medium-sized enterprises </oddHeader>
  </headerFooter>
  <rowBreaks count="1" manualBreakCount="1">
    <brk id="34" max="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83"/>
  <sheetViews>
    <sheetView showGridLines="0" zoomScale="140" zoomScaleNormal="140" zoomScaleSheetLayoutView="100" workbookViewId="0"/>
  </sheetViews>
  <sheetFormatPr baseColWidth="10" defaultColWidth="10.85546875" defaultRowHeight="22.5" customHeight="1"/>
  <cols>
    <col min="1" max="1" width="37" style="894" customWidth="1"/>
    <col min="2" max="2" width="6.42578125" style="900" customWidth="1"/>
    <col min="3" max="12" width="6.42578125" style="894" customWidth="1"/>
    <col min="13" max="16384" width="10.85546875" style="894"/>
  </cols>
  <sheetData>
    <row r="1" spans="1:10" s="622" customFormat="1" ht="22.5" customHeight="1">
      <c r="A1" s="739"/>
      <c r="B1" s="740"/>
      <c r="C1" s="740"/>
      <c r="D1" s="740"/>
      <c r="E1" s="740"/>
      <c r="F1" s="740"/>
      <c r="G1" s="740"/>
      <c r="H1" s="740"/>
      <c r="I1" s="740"/>
      <c r="J1" s="840"/>
    </row>
    <row r="2" spans="1:10" s="609" customFormat="1" ht="18.75" customHeight="1">
      <c r="A2" s="741" t="s">
        <v>1635</v>
      </c>
    </row>
    <row r="3" spans="1:10" s="609" customFormat="1" ht="12" customHeight="1"/>
    <row r="4" spans="1:10" s="878" customFormat="1" ht="13.5" customHeight="1">
      <c r="A4" s="877" t="s">
        <v>1</v>
      </c>
      <c r="B4" s="1235" t="s">
        <v>1546</v>
      </c>
      <c r="C4" s="310" t="s">
        <v>1488</v>
      </c>
      <c r="D4" s="822" t="s">
        <v>1385</v>
      </c>
      <c r="E4" s="822" t="s">
        <v>1258</v>
      </c>
      <c r="F4" s="822" t="s">
        <v>1189</v>
      </c>
      <c r="G4" s="822" t="s">
        <v>1052</v>
      </c>
      <c r="H4" s="822" t="s">
        <v>609</v>
      </c>
      <c r="I4" s="822" t="s">
        <v>328</v>
      </c>
      <c r="J4" s="822" t="s">
        <v>299</v>
      </c>
    </row>
    <row r="5" spans="1:10" s="878" customFormat="1" ht="12" customHeight="1">
      <c r="A5" s="879" t="s">
        <v>697</v>
      </c>
      <c r="B5" s="1402">
        <v>3434.6122175830001</v>
      </c>
      <c r="C5" s="880">
        <v>3509.8518870820003</v>
      </c>
      <c r="D5" s="880">
        <v>3202.3949080619982</v>
      </c>
      <c r="E5" s="880">
        <v>2997.2118587</v>
      </c>
      <c r="F5" s="880">
        <v>2969.200673066</v>
      </c>
      <c r="G5" s="880">
        <v>3032.0530071299991</v>
      </c>
      <c r="H5" s="880">
        <v>3066.8076859198745</v>
      </c>
      <c r="I5" s="880">
        <v>2644.5400793471854</v>
      </c>
      <c r="J5" s="880">
        <v>2811.97919898694</v>
      </c>
    </row>
    <row r="6" spans="1:10" s="878" customFormat="1" ht="12" customHeight="1">
      <c r="A6" s="881" t="s">
        <v>1632</v>
      </c>
      <c r="B6" s="1403">
        <v>176.48599999999999</v>
      </c>
      <c r="C6" s="882">
        <v>215.69800000000012</v>
      </c>
      <c r="D6" s="882">
        <v>216.21799999999999</v>
      </c>
      <c r="E6" s="882">
        <v>213.083</v>
      </c>
      <c r="F6" s="882">
        <v>226.92699999999999</v>
      </c>
      <c r="G6" s="882">
        <v>225.91700000000003</v>
      </c>
      <c r="H6" s="882">
        <v>228.75030592148539</v>
      </c>
      <c r="I6" s="882">
        <v>247.65493649974053</v>
      </c>
      <c r="J6" s="882">
        <v>244.30675757877407</v>
      </c>
    </row>
    <row r="7" spans="1:10" s="878" customFormat="1" ht="12" customHeight="1">
      <c r="A7" s="879" t="s">
        <v>13</v>
      </c>
      <c r="B7" s="1404">
        <v>3611.098217583</v>
      </c>
      <c r="C7" s="883">
        <v>3725.5498870820006</v>
      </c>
      <c r="D7" s="883">
        <v>3418.612908061998</v>
      </c>
      <c r="E7" s="883">
        <v>3210.2948587000001</v>
      </c>
      <c r="F7" s="883">
        <v>3196.1276730660002</v>
      </c>
      <c r="G7" s="883">
        <v>3257.970007129999</v>
      </c>
      <c r="H7" s="883">
        <v>3295.55799184136</v>
      </c>
      <c r="I7" s="883">
        <v>2892.1950158469258</v>
      </c>
      <c r="J7" s="883">
        <v>3056.2859565657141</v>
      </c>
    </row>
    <row r="8" spans="1:10" s="878" customFormat="1" ht="12" customHeight="1">
      <c r="A8" s="881" t="s">
        <v>4</v>
      </c>
      <c r="B8" s="1403">
        <v>1533.4999504730001</v>
      </c>
      <c r="C8" s="882">
        <v>1566.9487934110007</v>
      </c>
      <c r="D8" s="882">
        <v>1398.5157717729994</v>
      </c>
      <c r="E8" s="882">
        <v>1331.5554822890003</v>
      </c>
      <c r="F8" s="882">
        <v>1423.5550664359998</v>
      </c>
      <c r="G8" s="882">
        <v>1481.3852322330004</v>
      </c>
      <c r="H8" s="882">
        <v>1228.9200863305928</v>
      </c>
      <c r="I8" s="882">
        <v>1470.8072110874937</v>
      </c>
      <c r="J8" s="882">
        <v>1262.0922111939135</v>
      </c>
    </row>
    <row r="9" spans="1:10" s="878" customFormat="1" ht="12" customHeight="1">
      <c r="A9" s="884" t="s">
        <v>120</v>
      </c>
      <c r="B9" s="1405">
        <v>5144.5981680559998</v>
      </c>
      <c r="C9" s="885">
        <v>5292.4986804930013</v>
      </c>
      <c r="D9" s="885">
        <v>4817.1286798349975</v>
      </c>
      <c r="E9" s="885">
        <v>4541.850340989</v>
      </c>
      <c r="F9" s="885">
        <v>4619.682739502</v>
      </c>
      <c r="G9" s="885">
        <v>4739.3552393629998</v>
      </c>
      <c r="H9" s="885">
        <v>4524.4780781719528</v>
      </c>
      <c r="I9" s="885">
        <v>4363.002226934419</v>
      </c>
      <c r="J9" s="885">
        <v>4318.3781677596271</v>
      </c>
    </row>
    <row r="10" spans="1:10" s="878" customFormat="1" ht="12" customHeight="1">
      <c r="A10" s="884" t="s">
        <v>720</v>
      </c>
      <c r="B10" s="1406">
        <v>1917.074065815</v>
      </c>
      <c r="C10" s="886">
        <v>1914.4659506910007</v>
      </c>
      <c r="D10" s="886">
        <v>1758.6281788669999</v>
      </c>
      <c r="E10" s="886">
        <v>1744.9746359810001</v>
      </c>
      <c r="F10" s="886">
        <v>1846.0100024029998</v>
      </c>
      <c r="G10" s="886">
        <v>1889.3300869369991</v>
      </c>
      <c r="H10" s="886">
        <v>1625.3367214782661</v>
      </c>
      <c r="I10" s="886">
        <v>1614.0918700736179</v>
      </c>
      <c r="J10" s="886">
        <v>1742.8350617841161</v>
      </c>
    </row>
    <row r="11" spans="1:10" s="878" customFormat="1" ht="12" customHeight="1">
      <c r="A11" s="879" t="s">
        <v>256</v>
      </c>
      <c r="B11" s="1402">
        <v>3227.524102241</v>
      </c>
      <c r="C11" s="880">
        <v>3378.0327298020006</v>
      </c>
      <c r="D11" s="880">
        <v>3058.5005009679976</v>
      </c>
      <c r="E11" s="880">
        <v>2796.8757050079998</v>
      </c>
      <c r="F11" s="880">
        <v>2773.6727370990002</v>
      </c>
      <c r="G11" s="880">
        <v>2850.0251524260007</v>
      </c>
      <c r="H11" s="880">
        <v>2899.1413566936867</v>
      </c>
      <c r="I11" s="880">
        <v>2748.9103568608011</v>
      </c>
      <c r="J11" s="880">
        <v>2575.543105975511</v>
      </c>
    </row>
    <row r="12" spans="1:10" s="878" customFormat="1" ht="12" customHeight="1">
      <c r="A12" s="887" t="s">
        <v>30</v>
      </c>
      <c r="B12" s="1407">
        <v>5.8352399960000003</v>
      </c>
      <c r="C12" s="888">
        <v>9.4338967679999968</v>
      </c>
      <c r="D12" s="888">
        <v>11.551772085000001</v>
      </c>
      <c r="E12" s="888">
        <v>-0.66511463799999992</v>
      </c>
      <c r="F12" s="888">
        <v>0.40314999099999999</v>
      </c>
      <c r="G12" s="888">
        <v>-9.2235925320000014</v>
      </c>
      <c r="H12" s="888">
        <v>1.7786802956666667</v>
      </c>
      <c r="I12" s="888">
        <v>-5.7559777763333333</v>
      </c>
      <c r="J12" s="888">
        <v>0.85059985766666657</v>
      </c>
    </row>
    <row r="13" spans="1:10" s="878" customFormat="1" ht="12" customHeight="1">
      <c r="A13" s="887" t="s">
        <v>1623</v>
      </c>
      <c r="B13" s="1407">
        <v>311.61220426599999</v>
      </c>
      <c r="C13" s="888">
        <v>464.99426562499991</v>
      </c>
      <c r="D13" s="888">
        <v>-32.602435335000024</v>
      </c>
      <c r="E13" s="888">
        <v>334.55393324100004</v>
      </c>
      <c r="F13" s="888">
        <v>-93.428459930999992</v>
      </c>
      <c r="G13" s="888">
        <v>-203.63961065000012</v>
      </c>
      <c r="H13" s="888">
        <v>318.53165977433332</v>
      </c>
      <c r="I13" s="888">
        <v>589.30501289433346</v>
      </c>
      <c r="J13" s="888">
        <v>585.23303319233332</v>
      </c>
    </row>
    <row r="14" spans="1:10" s="878" customFormat="1" ht="12" customHeight="1">
      <c r="A14" s="881" t="s">
        <v>1624</v>
      </c>
      <c r="B14" s="1403">
        <v>-56.716999999999999</v>
      </c>
      <c r="C14" s="882">
        <v>-13.820477081999996</v>
      </c>
      <c r="D14" s="882">
        <v>-43.262000000000008</v>
      </c>
      <c r="E14" s="882">
        <v>-47.265999999999998</v>
      </c>
      <c r="F14" s="882">
        <v>2.1190000000000002</v>
      </c>
      <c r="G14" s="882">
        <v>-99.319000000000003</v>
      </c>
      <c r="H14" s="882">
        <v>-15.709999999999997</v>
      </c>
      <c r="I14" s="882">
        <v>-1.8859999999999992</v>
      </c>
      <c r="J14" s="882">
        <v>-26.388000000000002</v>
      </c>
    </row>
    <row r="15" spans="1:10" s="878" customFormat="1" ht="12" customHeight="1">
      <c r="A15" s="879" t="s">
        <v>9</v>
      </c>
      <c r="B15" s="1404">
        <v>2865.0301379709999</v>
      </c>
      <c r="C15" s="883">
        <v>2908.6518838630009</v>
      </c>
      <c r="D15" s="883">
        <v>3059.3927083879971</v>
      </c>
      <c r="E15" s="883">
        <v>2414.3906571289999</v>
      </c>
      <c r="F15" s="883">
        <v>2869.6233470210004</v>
      </c>
      <c r="G15" s="883">
        <v>2945.1221705440007</v>
      </c>
      <c r="H15" s="883">
        <v>2566.6783772150202</v>
      </c>
      <c r="I15" s="883">
        <v>2151.9633661901348</v>
      </c>
      <c r="J15" s="883">
        <v>1964.7726726408443</v>
      </c>
    </row>
    <row r="16" spans="1:10" s="878" customFormat="1" ht="12" customHeight="1">
      <c r="A16" s="887" t="s">
        <v>1207</v>
      </c>
      <c r="B16" s="1408">
        <v>830.85874001158993</v>
      </c>
      <c r="C16" s="889">
        <v>901.6820839975303</v>
      </c>
      <c r="D16" s="889">
        <v>948.41173960027913</v>
      </c>
      <c r="E16" s="889">
        <v>748.46110370998997</v>
      </c>
      <c r="F16" s="889">
        <v>889.5832375765101</v>
      </c>
      <c r="G16" s="889">
        <v>883.53665116320019</v>
      </c>
      <c r="H16" s="889">
        <v>770.00351316450599</v>
      </c>
      <c r="I16" s="889">
        <v>645.58900985704042</v>
      </c>
      <c r="J16" s="889">
        <v>589.43180179225328</v>
      </c>
    </row>
    <row r="17" spans="1:10" s="878" customFormat="1" ht="12" customHeight="1">
      <c r="A17" s="887" t="s">
        <v>198</v>
      </c>
      <c r="B17" s="1394">
        <v>0</v>
      </c>
      <c r="C17" s="1813">
        <v>1.6654622400000001</v>
      </c>
      <c r="D17" s="1813">
        <v>0</v>
      </c>
      <c r="E17" s="1813">
        <v>0</v>
      </c>
      <c r="F17" s="1813">
        <v>0</v>
      </c>
      <c r="G17" s="1813">
        <v>-5.3692283200000004</v>
      </c>
      <c r="H17" s="1813">
        <v>0</v>
      </c>
      <c r="I17" s="1813">
        <v>0</v>
      </c>
      <c r="J17" s="1813">
        <v>0</v>
      </c>
    </row>
    <row r="18" spans="1:10" s="892" customFormat="1" ht="12" customHeight="1">
      <c r="A18" s="890" t="s">
        <v>10</v>
      </c>
      <c r="B18" s="1409">
        <v>2034.1713979594101</v>
      </c>
      <c r="C18" s="891">
        <v>2008.6352621054705</v>
      </c>
      <c r="D18" s="891">
        <v>2110.9809687877178</v>
      </c>
      <c r="E18" s="891">
        <v>1665.9295534190101</v>
      </c>
      <c r="F18" s="891">
        <v>1980.0401094444903</v>
      </c>
      <c r="G18" s="891">
        <v>2056.2162910608008</v>
      </c>
      <c r="H18" s="891">
        <v>1796.6748640505143</v>
      </c>
      <c r="I18" s="891">
        <v>1506.3743563330945</v>
      </c>
      <c r="J18" s="891">
        <v>1375.3408708485911</v>
      </c>
    </row>
    <row r="19" spans="1:10" s="540" customFormat="1" ht="7.5" customHeight="1">
      <c r="A19" s="1980"/>
      <c r="B19" s="851"/>
      <c r="C19" s="1815"/>
      <c r="D19" s="851"/>
      <c r="E19" s="851"/>
      <c r="F19" s="851"/>
      <c r="G19" s="851"/>
      <c r="H19" s="851"/>
      <c r="I19" s="851"/>
      <c r="J19" s="851"/>
    </row>
    <row r="20" spans="1:10" s="540" customFormat="1" ht="12" customHeight="1">
      <c r="A20" s="1984" t="s">
        <v>1262</v>
      </c>
      <c r="B20" s="1981"/>
      <c r="C20" s="1982"/>
      <c r="D20" s="1983"/>
      <c r="E20" s="1983"/>
      <c r="F20" s="1983"/>
      <c r="G20" s="1983"/>
      <c r="H20" s="1983"/>
      <c r="I20" s="1983"/>
      <c r="J20" s="1983"/>
    </row>
    <row r="21" spans="1:10" ht="12" customHeight="1">
      <c r="A21" s="1991" t="s">
        <v>1633</v>
      </c>
      <c r="B21" s="1410">
        <v>552.12287193074496</v>
      </c>
      <c r="C21" s="896">
        <v>520.75269831541016</v>
      </c>
      <c r="D21" s="896">
        <v>493.47815607997336</v>
      </c>
      <c r="E21" s="896">
        <v>482.57382144881166</v>
      </c>
      <c r="F21" s="896">
        <v>487.71660340982999</v>
      </c>
      <c r="G21" s="896">
        <v>491.20914460764561</v>
      </c>
      <c r="H21" s="896">
        <v>484.88905371808306</v>
      </c>
      <c r="I21" s="896">
        <v>474.18292286072312</v>
      </c>
      <c r="J21" s="896">
        <v>470.75190318412081</v>
      </c>
    </row>
    <row r="22" spans="1:10" s="897" customFormat="1" ht="12" customHeight="1">
      <c r="A22" s="1991" t="s">
        <v>1626</v>
      </c>
      <c r="B22" s="1410">
        <v>379.950813004064</v>
      </c>
      <c r="C22" s="896">
        <v>385.71561250696391</v>
      </c>
      <c r="D22" s="896">
        <v>362.02098962455591</v>
      </c>
      <c r="E22" s="896">
        <v>367.11368394861915</v>
      </c>
      <c r="F22" s="896">
        <v>379.76190424254099</v>
      </c>
      <c r="G22" s="896">
        <v>362.13217008735518</v>
      </c>
      <c r="H22" s="896">
        <v>354.92654804521476</v>
      </c>
      <c r="I22" s="896">
        <v>339.05660979766333</v>
      </c>
      <c r="J22" s="896">
        <v>331.16994137134401</v>
      </c>
    </row>
    <row r="23" spans="1:10" s="897" customFormat="1" ht="12" customHeight="1">
      <c r="A23" s="1991" t="s">
        <v>707</v>
      </c>
      <c r="B23" s="1410">
        <v>209.88989675249846</v>
      </c>
      <c r="C23" s="896">
        <v>211.80429046465974</v>
      </c>
      <c r="D23" s="896">
        <v>203.01907627289981</v>
      </c>
      <c r="E23" s="896">
        <v>199.99631112618994</v>
      </c>
      <c r="F23" s="896">
        <v>195.87426821578526</v>
      </c>
      <c r="G23" s="896">
        <v>188.20792615831988</v>
      </c>
      <c r="H23" s="896">
        <v>179.38788096831487</v>
      </c>
      <c r="I23" s="896">
        <v>173.22400638831499</v>
      </c>
      <c r="J23" s="896">
        <v>166.35175186650997</v>
      </c>
    </row>
    <row r="24" spans="1:10" s="897" customFormat="1" ht="12" customHeight="1">
      <c r="A24" s="1991" t="s">
        <v>1264</v>
      </c>
      <c r="B24" s="1410">
        <v>72.490036000000003</v>
      </c>
      <c r="C24" s="896">
        <v>57.545214728260852</v>
      </c>
      <c r="D24" s="896">
        <v>54.259104217391325</v>
      </c>
      <c r="E24" s="896">
        <v>53.541155516483528</v>
      </c>
      <c r="F24" s="896">
        <v>57.490125999999997</v>
      </c>
      <c r="G24" s="896">
        <v>55.884230086956521</v>
      </c>
      <c r="H24" s="896">
        <v>55.589973103045097</v>
      </c>
      <c r="I24" s="896">
        <v>55.859653414794607</v>
      </c>
      <c r="J24" s="896">
        <v>53.679663064150475</v>
      </c>
    </row>
    <row r="25" spans="1:10" s="540" customFormat="1" ht="7.5" customHeight="1">
      <c r="A25" s="1990"/>
      <c r="B25" s="1978"/>
      <c r="C25" s="1979"/>
      <c r="D25" s="1978"/>
      <c r="E25" s="1978"/>
      <c r="F25" s="1978"/>
      <c r="G25" s="1978"/>
      <c r="H25" s="1978"/>
      <c r="I25" s="1978"/>
      <c r="J25" s="1978"/>
    </row>
    <row r="26" spans="1:10" s="540" customFormat="1" ht="12" customHeight="1">
      <c r="A26" s="1984" t="s">
        <v>1263</v>
      </c>
      <c r="B26" s="1981"/>
      <c r="C26" s="1982"/>
      <c r="D26" s="1983"/>
      <c r="E26" s="1983"/>
      <c r="F26" s="1983"/>
      <c r="G26" s="1983"/>
      <c r="H26" s="1983"/>
      <c r="I26" s="1983"/>
      <c r="J26" s="1983"/>
    </row>
    <row r="27" spans="1:10" s="897" customFormat="1" ht="12" customHeight="1">
      <c r="A27" s="1991" t="s">
        <v>1636</v>
      </c>
      <c r="B27" s="1410">
        <v>37.263825146122329</v>
      </c>
      <c r="C27" s="896">
        <v>36.173196561149943</v>
      </c>
      <c r="D27" s="896">
        <v>36.507809854214614</v>
      </c>
      <c r="E27" s="896">
        <v>38.41990609494691</v>
      </c>
      <c r="F27" s="896">
        <v>39.959670533608957</v>
      </c>
      <c r="G27" s="896">
        <v>38.652673704139062</v>
      </c>
      <c r="H27" s="896">
        <v>35.923187015085702</v>
      </c>
      <c r="I27" s="896">
        <v>36.994981577346778</v>
      </c>
      <c r="J27" s="896">
        <v>40.358555783647319</v>
      </c>
    </row>
    <row r="28" spans="1:10" s="897" customFormat="1" ht="12" customHeight="1">
      <c r="A28" s="1991" t="s">
        <v>1268</v>
      </c>
      <c r="B28" s="1410">
        <v>68.81635091033192</v>
      </c>
      <c r="C28" s="896">
        <v>74.068864886292573</v>
      </c>
      <c r="D28" s="896">
        <v>73.361097176079781</v>
      </c>
      <c r="E28" s="896">
        <v>76.074098434608146</v>
      </c>
      <c r="F28" s="896">
        <v>77.865281105352437</v>
      </c>
      <c r="G28" s="896">
        <v>73.722603510691769</v>
      </c>
      <c r="H28" s="896">
        <v>73.197475860441031</v>
      </c>
      <c r="I28" s="896">
        <v>71.503336255163063</v>
      </c>
      <c r="J28" s="896">
        <v>70.349145511965474</v>
      </c>
    </row>
    <row r="29" spans="1:10" s="897" customFormat="1" ht="12" customHeight="1">
      <c r="A29" s="1992" t="s">
        <v>1637</v>
      </c>
      <c r="B29" s="1411">
        <v>11.380453879132432</v>
      </c>
      <c r="C29" s="899">
        <v>13.848314078094853</v>
      </c>
      <c r="D29" s="899">
        <v>15.435359024094851</v>
      </c>
      <c r="E29" s="899">
        <v>12.480166084178569</v>
      </c>
      <c r="F29" s="899">
        <v>13.967898880723334</v>
      </c>
      <c r="G29" s="899">
        <v>14.597704254526374</v>
      </c>
      <c r="H29" s="899">
        <v>12.822658178231535</v>
      </c>
      <c r="I29" s="899">
        <v>10.816484923065115</v>
      </c>
      <c r="J29" s="899">
        <v>10.390846348805956</v>
      </c>
    </row>
    <row r="30" spans="1:10" ht="7.5" customHeight="1"/>
    <row r="31" spans="1:10" ht="30" customHeight="1">
      <c r="A31" s="2431" t="s">
        <v>1946</v>
      </c>
      <c r="B31" s="2431"/>
      <c r="C31" s="2431"/>
      <c r="D31" s="2431"/>
      <c r="E31" s="2431"/>
      <c r="F31" s="2431"/>
      <c r="G31" s="2431"/>
      <c r="H31" s="2431"/>
      <c r="I31" s="2431"/>
      <c r="J31" s="2431"/>
    </row>
    <row r="32" spans="1:10" ht="12.75" customHeight="1">
      <c r="A32" s="2432" t="s">
        <v>1939</v>
      </c>
      <c r="B32" s="2432"/>
      <c r="C32" s="2432"/>
      <c r="D32" s="2432"/>
      <c r="E32" s="2432"/>
      <c r="F32" s="2432"/>
      <c r="G32" s="2432"/>
      <c r="H32" s="2432"/>
      <c r="I32" s="2432"/>
      <c r="J32" s="2432"/>
    </row>
    <row r="33" spans="1:20" ht="12.75" customHeight="1">
      <c r="A33" s="2432" t="s">
        <v>1634</v>
      </c>
      <c r="B33" s="2432"/>
      <c r="C33" s="2432"/>
      <c r="D33" s="2432"/>
      <c r="E33" s="2432"/>
      <c r="F33" s="2432"/>
      <c r="G33" s="2432"/>
      <c r="H33" s="2432"/>
      <c r="I33" s="2432"/>
      <c r="J33" s="2432"/>
    </row>
    <row r="34" spans="1:20" ht="21.75" customHeight="1">
      <c r="A34" s="2432" t="s">
        <v>1948</v>
      </c>
      <c r="B34" s="2432"/>
      <c r="C34" s="2432"/>
      <c r="D34" s="2432"/>
      <c r="E34" s="2432"/>
      <c r="F34" s="2432"/>
      <c r="G34" s="2432"/>
      <c r="H34" s="2432"/>
      <c r="I34" s="2432"/>
      <c r="J34" s="2432"/>
    </row>
    <row r="35" spans="1:20" s="1956" customFormat="1" ht="10.5" customHeight="1">
      <c r="A35" s="2573" t="s">
        <v>1630</v>
      </c>
      <c r="B35" s="2573"/>
      <c r="C35" s="2573"/>
      <c r="D35" s="2573"/>
      <c r="E35" s="2573"/>
      <c r="F35" s="2573"/>
      <c r="G35" s="2573"/>
      <c r="H35" s="2573"/>
      <c r="I35" s="2573"/>
      <c r="J35" s="2573"/>
      <c r="K35" s="2042"/>
      <c r="L35" s="2042"/>
      <c r="M35" s="2042"/>
      <c r="N35" s="2042"/>
      <c r="O35" s="2042"/>
      <c r="P35" s="1954"/>
      <c r="Q35" s="1954"/>
      <c r="R35" s="1954"/>
      <c r="S35" s="1954"/>
      <c r="T35" s="1955"/>
    </row>
    <row r="36" spans="1:20" ht="12.75" customHeight="1">
      <c r="A36" s="2432" t="s">
        <v>1638</v>
      </c>
      <c r="B36" s="2432"/>
      <c r="C36" s="2432"/>
      <c r="D36" s="2432"/>
      <c r="E36" s="2432"/>
      <c r="F36" s="2432"/>
      <c r="G36" s="2432"/>
      <c r="H36" s="2432"/>
      <c r="I36" s="2432"/>
      <c r="J36" s="2432"/>
      <c r="K36" s="2432"/>
      <c r="L36" s="2432"/>
      <c r="M36" s="2432"/>
      <c r="N36" s="2432"/>
      <c r="O36" s="2432"/>
    </row>
    <row r="37" spans="1:20" s="622" customFormat="1" ht="22.5" customHeight="1">
      <c r="A37" s="739"/>
      <c r="B37" s="740"/>
      <c r="C37" s="740"/>
      <c r="D37" s="740"/>
      <c r="E37" s="740"/>
      <c r="F37" s="740"/>
      <c r="G37" s="840"/>
      <c r="H37" s="740"/>
      <c r="I37" s="740"/>
      <c r="J37" s="740"/>
    </row>
    <row r="38" spans="1:20" s="609" customFormat="1" ht="18.75" customHeight="1">
      <c r="A38" s="741" t="s">
        <v>1318</v>
      </c>
    </row>
    <row r="39" spans="1:20" s="1844" customFormat="1" ht="21.75" customHeight="1">
      <c r="A39" s="2036"/>
      <c r="B39" s="2036"/>
      <c r="C39" s="2036"/>
      <c r="D39" s="2036"/>
      <c r="E39" s="2036"/>
      <c r="F39" s="2036"/>
      <c r="G39" s="2036"/>
      <c r="H39" s="2036"/>
      <c r="I39" s="2036"/>
      <c r="J39" s="2036"/>
      <c r="K39" s="2044"/>
      <c r="L39" s="2040"/>
    </row>
    <row r="40" spans="1:20" s="1844" customFormat="1" ht="21.75" customHeight="1">
      <c r="A40" s="2036"/>
      <c r="B40" s="2036"/>
      <c r="C40" s="2036"/>
      <c r="D40" s="2036"/>
      <c r="E40" s="2036"/>
      <c r="F40" s="2036"/>
      <c r="G40" s="2036"/>
      <c r="H40" s="2036"/>
      <c r="I40" s="2036"/>
      <c r="J40" s="2036"/>
      <c r="L40" s="2040"/>
    </row>
    <row r="41" spans="1:20" s="1844" customFormat="1" ht="21.75" customHeight="1">
      <c r="A41" s="2036"/>
      <c r="B41" s="2036"/>
      <c r="C41" s="2036"/>
      <c r="D41" s="2036"/>
      <c r="E41" s="2036"/>
      <c r="F41" s="2036"/>
      <c r="G41" s="2036"/>
      <c r="H41" s="2036"/>
      <c r="I41" s="2036"/>
      <c r="J41" s="2036"/>
      <c r="L41" s="2040"/>
    </row>
    <row r="42" spans="1:20" s="1844" customFormat="1" ht="21.75" customHeight="1">
      <c r="A42" s="2036"/>
      <c r="B42" s="2036"/>
      <c r="C42" s="2036"/>
      <c r="D42" s="2036"/>
      <c r="E42" s="2036"/>
      <c r="F42" s="2036"/>
      <c r="G42" s="2036"/>
      <c r="H42" s="2036"/>
      <c r="I42" s="2036"/>
      <c r="J42" s="2036"/>
      <c r="L42" s="2040"/>
    </row>
    <row r="43" spans="1:20" s="1844" customFormat="1" ht="21.75" customHeight="1">
      <c r="A43" s="2036"/>
      <c r="B43" s="2036"/>
      <c r="C43" s="2036"/>
      <c r="D43" s="2036"/>
      <c r="E43" s="2036"/>
      <c r="F43" s="2036"/>
      <c r="G43" s="2036"/>
      <c r="H43" s="2036"/>
      <c r="I43" s="2036"/>
      <c r="J43" s="2036"/>
      <c r="L43" s="2040"/>
    </row>
    <row r="44" spans="1:20" s="1844" customFormat="1" ht="21.75" customHeight="1">
      <c r="A44" s="2036"/>
      <c r="B44" s="2036"/>
      <c r="C44" s="2036"/>
      <c r="D44" s="2036"/>
      <c r="E44" s="2036"/>
      <c r="F44" s="2036"/>
      <c r="G44" s="2036"/>
      <c r="H44" s="2036"/>
      <c r="I44" s="2036"/>
      <c r="J44" s="2036"/>
      <c r="L44" s="2040"/>
    </row>
    <row r="45" spans="1:20" s="1844" customFormat="1" ht="21.75" customHeight="1">
      <c r="A45" s="2036"/>
      <c r="B45" s="2036"/>
      <c r="C45" s="2036"/>
      <c r="D45" s="2036"/>
      <c r="E45" s="2036"/>
      <c r="F45" s="2036"/>
      <c r="G45" s="2036"/>
      <c r="H45" s="2036"/>
      <c r="I45" s="2036"/>
      <c r="J45" s="2036"/>
      <c r="L45" s="2040"/>
    </row>
    <row r="46" spans="1:20" s="1844" customFormat="1" ht="21.75" customHeight="1">
      <c r="A46" s="2036"/>
      <c r="B46" s="2036"/>
      <c r="C46" s="2036"/>
      <c r="D46" s="2036"/>
      <c r="E46" s="2036"/>
      <c r="F46" s="2036"/>
      <c r="G46" s="2036"/>
      <c r="H46" s="2036"/>
      <c r="I46" s="2036"/>
      <c r="J46" s="2036"/>
      <c r="L46" s="2040"/>
    </row>
    <row r="47" spans="1:20" s="1844" customFormat="1" ht="21.75" customHeight="1">
      <c r="A47" s="2036"/>
      <c r="B47" s="2036"/>
      <c r="C47" s="2036"/>
      <c r="D47" s="2036"/>
      <c r="E47" s="2036"/>
      <c r="F47" s="2036"/>
      <c r="G47" s="2036"/>
      <c r="H47" s="2036"/>
      <c r="I47" s="2036"/>
      <c r="J47" s="2036"/>
      <c r="L47" s="2040"/>
    </row>
    <row r="48" spans="1:20" s="1844" customFormat="1" ht="21.75" customHeight="1">
      <c r="A48" s="2036"/>
      <c r="B48" s="2036"/>
      <c r="C48" s="2036"/>
      <c r="D48" s="2036"/>
      <c r="E48" s="2036"/>
      <c r="F48" s="2036"/>
      <c r="G48" s="2036"/>
      <c r="H48" s="2036"/>
      <c r="I48" s="2036"/>
      <c r="J48" s="2036"/>
      <c r="L48" s="2040"/>
    </row>
    <row r="49" spans="1:15" s="1844" customFormat="1" ht="21.75" customHeight="1">
      <c r="A49" s="2045"/>
      <c r="B49" s="2045"/>
      <c r="C49" s="2045"/>
      <c r="D49" s="2045"/>
      <c r="E49" s="2045"/>
      <c r="F49" s="2045"/>
      <c r="G49" s="2045"/>
      <c r="H49" s="2045"/>
      <c r="I49" s="2045"/>
      <c r="J49" s="2045"/>
      <c r="L49" s="2040"/>
    </row>
    <row r="50" spans="1:15" s="1844" customFormat="1" ht="21.75" customHeight="1">
      <c r="A50" s="2045"/>
      <c r="B50" s="2045"/>
      <c r="C50" s="2045"/>
      <c r="D50" s="2045"/>
      <c r="E50" s="2045"/>
      <c r="F50" s="2045"/>
      <c r="G50" s="2045"/>
      <c r="H50" s="2045"/>
      <c r="I50" s="2045"/>
      <c r="J50" s="2045"/>
      <c r="L50" s="2040"/>
    </row>
    <row r="51" spans="1:15" s="1844" customFormat="1" ht="13.5" customHeight="1">
      <c r="A51" s="2036"/>
      <c r="B51" s="2036"/>
      <c r="C51" s="2036"/>
      <c r="D51" s="2036"/>
      <c r="E51" s="2036"/>
      <c r="F51" s="2036"/>
      <c r="G51" s="2036"/>
      <c r="H51" s="2036"/>
      <c r="I51" s="2036"/>
      <c r="J51" s="2036"/>
      <c r="L51" s="2040"/>
    </row>
    <row r="52" spans="1:15" s="300" customFormat="1" ht="12.75" customHeight="1">
      <c r="A52" s="2432" t="s">
        <v>1306</v>
      </c>
      <c r="B52" s="2432"/>
      <c r="C52" s="2432"/>
      <c r="D52" s="2432"/>
      <c r="E52" s="2432"/>
      <c r="F52" s="2432"/>
      <c r="G52" s="2432"/>
      <c r="H52" s="2432"/>
      <c r="I52" s="2432"/>
      <c r="J52" s="2432"/>
      <c r="K52" s="2037"/>
      <c r="L52" s="2037"/>
      <c r="M52" s="2037"/>
      <c r="N52" s="2037"/>
      <c r="O52" s="2037"/>
    </row>
    <row r="53" spans="1:15" s="300" customFormat="1" ht="12.75" customHeight="1">
      <c r="A53" s="2035"/>
      <c r="B53" s="2035"/>
      <c r="C53" s="2035"/>
      <c r="D53" s="2035"/>
      <c r="E53" s="2035"/>
      <c r="F53" s="2035"/>
      <c r="G53" s="2035"/>
      <c r="H53" s="2035"/>
      <c r="I53" s="2035"/>
      <c r="J53" s="2035"/>
      <c r="K53" s="2037"/>
      <c r="L53" s="2037"/>
      <c r="M53" s="2037"/>
      <c r="N53" s="2037"/>
      <c r="O53" s="2037"/>
    </row>
    <row r="54" spans="1:15" s="609" customFormat="1" ht="18.75" customHeight="1">
      <c r="A54" s="741" t="s">
        <v>1560</v>
      </c>
    </row>
    <row r="55" spans="1:15" s="300" customFormat="1" ht="12.75" customHeight="1">
      <c r="A55" s="2035"/>
      <c r="B55" s="2035"/>
      <c r="C55" s="2035"/>
      <c r="D55" s="2035"/>
      <c r="E55" s="2035"/>
      <c r="F55" s="2035"/>
      <c r="G55" s="2035"/>
      <c r="H55" s="2035"/>
      <c r="I55" s="2035"/>
      <c r="J55" s="2035"/>
      <c r="K55" s="2037"/>
      <c r="L55" s="2037"/>
      <c r="M55" s="2037"/>
      <c r="N55" s="2037"/>
      <c r="O55" s="2037"/>
    </row>
    <row r="56" spans="1:15" s="300" customFormat="1" ht="12.75" customHeight="1">
      <c r="A56" s="2035"/>
      <c r="B56" s="2035"/>
      <c r="C56" s="2035"/>
      <c r="D56" s="2035"/>
      <c r="E56" s="2035"/>
      <c r="F56" s="2035"/>
      <c r="G56" s="2035"/>
      <c r="H56" s="2035"/>
      <c r="I56" s="2035"/>
      <c r="J56" s="2035"/>
      <c r="K56" s="2037"/>
      <c r="L56" s="2037"/>
      <c r="M56" s="2037"/>
      <c r="N56" s="2037"/>
      <c r="O56" s="2037"/>
    </row>
    <row r="57" spans="1:15" s="300" customFormat="1" ht="12.75" customHeight="1">
      <c r="A57" s="2035"/>
      <c r="B57" s="2035"/>
      <c r="C57" s="2035"/>
      <c r="D57" s="2035"/>
      <c r="E57" s="2035"/>
      <c r="F57" s="2035"/>
      <c r="G57" s="2035"/>
      <c r="H57" s="2035"/>
      <c r="I57" s="2035"/>
      <c r="J57" s="2035"/>
      <c r="K57" s="2037"/>
      <c r="L57" s="2037"/>
      <c r="M57" s="2037"/>
      <c r="N57" s="2037"/>
      <c r="O57" s="2037"/>
    </row>
    <row r="58" spans="1:15" s="300" customFormat="1" ht="12.75" customHeight="1">
      <c r="A58" s="2035"/>
      <c r="B58" s="2035"/>
      <c r="C58" s="2035"/>
      <c r="D58" s="2035"/>
      <c r="E58" s="2035"/>
      <c r="F58" s="2035"/>
      <c r="G58" s="2035"/>
      <c r="H58" s="2035"/>
      <c r="I58" s="2035"/>
      <c r="J58" s="2035"/>
      <c r="K58" s="2037"/>
      <c r="L58" s="2037"/>
      <c r="M58" s="2037"/>
      <c r="N58" s="2037"/>
      <c r="O58" s="2037"/>
    </row>
    <row r="59" spans="1:15" s="300" customFormat="1" ht="12.75" customHeight="1">
      <c r="A59" s="2035"/>
      <c r="B59" s="2035"/>
      <c r="C59" s="2035"/>
      <c r="D59" s="2035"/>
      <c r="E59" s="2035"/>
      <c r="F59" s="2035"/>
      <c r="G59" s="2035"/>
      <c r="H59" s="2035"/>
      <c r="I59" s="2035"/>
      <c r="J59" s="2035"/>
      <c r="K59" s="2037"/>
      <c r="L59" s="2037"/>
      <c r="M59" s="2037"/>
      <c r="N59" s="2037"/>
      <c r="O59" s="2037"/>
    </row>
    <row r="60" spans="1:15" s="300" customFormat="1" ht="12.75" customHeight="1">
      <c r="A60" s="2035"/>
      <c r="B60" s="2035"/>
      <c r="C60" s="2035"/>
      <c r="D60" s="2035"/>
      <c r="E60" s="2035"/>
      <c r="F60" s="2035"/>
      <c r="G60" s="2035"/>
      <c r="H60" s="2035"/>
      <c r="I60" s="2035"/>
      <c r="J60" s="2035"/>
      <c r="K60" s="2037"/>
      <c r="L60" s="2037"/>
      <c r="M60" s="2037"/>
      <c r="N60" s="2037"/>
      <c r="O60" s="2037"/>
    </row>
    <row r="61" spans="1:15" s="300" customFormat="1" ht="12.75" customHeight="1">
      <c r="A61" s="2035"/>
      <c r="B61" s="2035"/>
      <c r="C61" s="2035"/>
      <c r="D61" s="2035"/>
      <c r="E61" s="2035"/>
      <c r="F61" s="2035"/>
      <c r="G61" s="2035"/>
      <c r="H61" s="2035"/>
      <c r="I61" s="2035"/>
      <c r="J61" s="2035"/>
      <c r="K61" s="2037"/>
      <c r="L61" s="2037"/>
      <c r="M61" s="2037"/>
      <c r="N61" s="2037"/>
      <c r="O61" s="2037"/>
    </row>
    <row r="62" spans="1:15" s="300" customFormat="1" ht="12.75" customHeight="1">
      <c r="A62" s="2035"/>
      <c r="B62" s="2035"/>
      <c r="C62" s="2035"/>
      <c r="D62" s="2035"/>
      <c r="E62" s="2035"/>
      <c r="F62" s="2035"/>
      <c r="G62" s="2035"/>
      <c r="H62" s="2035"/>
      <c r="I62" s="2035"/>
      <c r="J62" s="2035"/>
      <c r="K62" s="2037"/>
      <c r="L62" s="2037"/>
      <c r="M62" s="2037"/>
      <c r="N62" s="2037"/>
      <c r="O62" s="2037"/>
    </row>
    <row r="63" spans="1:15" s="300" customFormat="1" ht="12.75" customHeight="1">
      <c r="A63" s="2035"/>
      <c r="B63" s="2035"/>
      <c r="C63" s="2035"/>
      <c r="D63" s="2035"/>
      <c r="E63" s="2035"/>
      <c r="F63" s="2035"/>
      <c r="G63" s="2035"/>
      <c r="H63" s="2035"/>
      <c r="I63" s="2035"/>
      <c r="J63" s="2035"/>
      <c r="K63" s="2037"/>
      <c r="L63" s="2037"/>
      <c r="M63" s="2037"/>
      <c r="N63" s="2037"/>
      <c r="O63" s="2037"/>
    </row>
    <row r="64" spans="1:15" s="300" customFormat="1" ht="12.75" customHeight="1">
      <c r="A64" s="2035"/>
      <c r="B64" s="2035"/>
      <c r="C64" s="2035"/>
      <c r="D64" s="2035"/>
      <c r="E64" s="2035"/>
      <c r="F64" s="2035"/>
      <c r="G64" s="2035"/>
      <c r="H64" s="2035"/>
      <c r="I64" s="2035"/>
      <c r="J64" s="2035"/>
      <c r="K64" s="2037"/>
      <c r="L64" s="2037"/>
      <c r="M64" s="2037"/>
      <c r="N64" s="2037"/>
      <c r="O64" s="2037"/>
    </row>
    <row r="65" spans="1:15" s="300" customFormat="1" ht="12.75" customHeight="1">
      <c r="A65" s="2035"/>
      <c r="B65" s="2035"/>
      <c r="C65" s="2035"/>
      <c r="D65" s="2035"/>
      <c r="E65" s="2035"/>
      <c r="F65" s="2035"/>
      <c r="G65" s="2035"/>
      <c r="H65" s="2035"/>
      <c r="I65" s="2035"/>
      <c r="J65" s="2035"/>
      <c r="K65" s="2037"/>
      <c r="L65" s="2037"/>
      <c r="M65" s="2037"/>
      <c r="N65" s="2037"/>
      <c r="O65" s="2037"/>
    </row>
    <row r="66" spans="1:15" s="300" customFormat="1" ht="12.75" customHeight="1">
      <c r="A66" s="2035"/>
      <c r="B66" s="2035"/>
      <c r="C66" s="2035"/>
      <c r="D66" s="2035"/>
      <c r="E66" s="2035"/>
      <c r="F66" s="2035"/>
      <c r="G66" s="2035"/>
      <c r="H66" s="2035"/>
      <c r="I66" s="2035"/>
      <c r="J66" s="2035"/>
      <c r="K66" s="2037"/>
      <c r="L66" s="2037"/>
      <c r="M66" s="2037"/>
      <c r="N66" s="2037"/>
      <c r="O66" s="2037"/>
    </row>
    <row r="67" spans="1:15" s="300" customFormat="1" ht="12.75" customHeight="1">
      <c r="A67" s="2035"/>
      <c r="B67" s="2035"/>
      <c r="C67" s="2035"/>
      <c r="D67" s="2035"/>
      <c r="E67" s="2035"/>
      <c r="F67" s="2035"/>
      <c r="G67" s="2035"/>
      <c r="H67" s="2035"/>
      <c r="I67" s="2035"/>
      <c r="J67" s="2035"/>
      <c r="K67" s="2037"/>
      <c r="L67" s="2037"/>
      <c r="M67" s="2037"/>
      <c r="N67" s="2037"/>
      <c r="O67" s="2037"/>
    </row>
    <row r="68" spans="1:15" s="300" customFormat="1" ht="12.75" customHeight="1">
      <c r="A68" s="2035"/>
      <c r="B68" s="2035"/>
      <c r="C68" s="2035"/>
      <c r="D68" s="2035"/>
      <c r="E68" s="2035"/>
      <c r="F68" s="2035"/>
      <c r="G68" s="2035"/>
      <c r="H68" s="2035"/>
      <c r="I68" s="2035"/>
      <c r="J68" s="2035"/>
      <c r="K68" s="2037"/>
      <c r="L68" s="2037"/>
      <c r="M68" s="2037"/>
      <c r="N68" s="2037"/>
      <c r="O68" s="2037"/>
    </row>
    <row r="69" spans="1:15" s="300" customFormat="1" ht="12.75" customHeight="1">
      <c r="A69" s="2035"/>
      <c r="B69" s="2035"/>
      <c r="C69" s="2035"/>
      <c r="D69" s="2035"/>
      <c r="E69" s="2035"/>
      <c r="F69" s="2035"/>
      <c r="G69" s="2035"/>
      <c r="H69" s="2035"/>
      <c r="I69" s="2035"/>
      <c r="J69" s="2035"/>
      <c r="K69" s="2037"/>
      <c r="L69" s="2037"/>
      <c r="M69" s="2037"/>
      <c r="N69" s="2037"/>
      <c r="O69" s="2037"/>
    </row>
    <row r="70" spans="1:15" s="300" customFormat="1" ht="12.75" customHeight="1">
      <c r="A70" s="2035"/>
      <c r="B70" s="2035"/>
      <c r="C70" s="2035"/>
      <c r="D70" s="2035"/>
      <c r="E70" s="2035"/>
      <c r="F70" s="2035"/>
      <c r="G70" s="2035"/>
      <c r="H70" s="2035"/>
      <c r="I70" s="2035"/>
      <c r="J70" s="2035"/>
      <c r="K70" s="2037"/>
      <c r="L70" s="2037"/>
      <c r="M70" s="2037"/>
      <c r="N70" s="2037"/>
      <c r="O70" s="2037"/>
    </row>
    <row r="71" spans="1:15" s="300" customFormat="1" ht="12.75" customHeight="1">
      <c r="A71" s="2035"/>
      <c r="B71" s="2035"/>
      <c r="C71" s="2035"/>
      <c r="D71" s="2035"/>
      <c r="E71" s="2035"/>
      <c r="F71" s="2035"/>
      <c r="G71" s="2035"/>
      <c r="H71" s="2035"/>
      <c r="I71" s="2035"/>
      <c r="J71" s="2035"/>
      <c r="K71" s="2037"/>
      <c r="L71" s="2037"/>
      <c r="M71" s="2037"/>
      <c r="N71" s="2037"/>
      <c r="O71" s="2037"/>
    </row>
    <row r="72" spans="1:15" s="300" customFormat="1" ht="12.75" customHeight="1">
      <c r="A72" s="2035"/>
      <c r="B72" s="2035"/>
      <c r="C72" s="2035"/>
      <c r="D72" s="2035"/>
      <c r="E72" s="2035"/>
      <c r="F72" s="2035"/>
      <c r="G72" s="2035"/>
      <c r="H72" s="2035"/>
      <c r="I72" s="2035"/>
      <c r="J72" s="2035"/>
      <c r="K72" s="2037"/>
      <c r="L72" s="2037"/>
      <c r="M72" s="2037"/>
      <c r="N72" s="2037"/>
      <c r="O72" s="2037"/>
    </row>
    <row r="73" spans="1:15" s="300" customFormat="1" ht="12.75" customHeight="1">
      <c r="A73" s="2229"/>
      <c r="B73" s="2229"/>
      <c r="C73" s="2229"/>
      <c r="D73" s="2229"/>
      <c r="E73" s="2229"/>
      <c r="F73" s="2229"/>
      <c r="G73" s="2229"/>
      <c r="H73" s="2229"/>
      <c r="I73" s="2229"/>
      <c r="J73" s="2229"/>
      <c r="K73" s="2230"/>
      <c r="L73" s="2230"/>
      <c r="M73" s="2230"/>
      <c r="N73" s="2230"/>
      <c r="O73" s="2230"/>
    </row>
    <row r="74" spans="1:15" s="622" customFormat="1" ht="22.5" customHeight="1">
      <c r="A74" s="739"/>
      <c r="B74" s="740"/>
      <c r="C74" s="740"/>
      <c r="D74" s="740"/>
      <c r="E74" s="740"/>
      <c r="F74" s="740"/>
      <c r="G74" s="740"/>
      <c r="H74" s="740"/>
      <c r="I74" s="740"/>
      <c r="J74" s="840"/>
    </row>
    <row r="75" spans="1:15" s="609" customFormat="1" ht="18.75" customHeight="1">
      <c r="A75" s="741" t="s">
        <v>1319</v>
      </c>
    </row>
    <row r="76" spans="1:15" s="609" customFormat="1" ht="12" customHeight="1"/>
    <row r="77" spans="1:15" s="878" customFormat="1" ht="13.5" customHeight="1">
      <c r="A77" s="901" t="s">
        <v>11</v>
      </c>
      <c r="B77" s="1235" t="s">
        <v>1546</v>
      </c>
      <c r="C77" s="310" t="s">
        <v>1488</v>
      </c>
      <c r="D77" s="310" t="s">
        <v>1385</v>
      </c>
      <c r="E77" s="902" t="s">
        <v>1258</v>
      </c>
      <c r="F77" s="902" t="s">
        <v>1189</v>
      </c>
      <c r="G77" s="902" t="s">
        <v>1052</v>
      </c>
      <c r="H77" s="902" t="s">
        <v>609</v>
      </c>
      <c r="I77" s="902" t="s">
        <v>328</v>
      </c>
      <c r="J77" s="902" t="s">
        <v>299</v>
      </c>
    </row>
    <row r="78" spans="1:15" s="906" customFormat="1" ht="13.5" customHeight="1">
      <c r="A78" s="903" t="s">
        <v>1687</v>
      </c>
      <c r="B78" s="1412"/>
      <c r="C78" s="1822"/>
      <c r="D78" s="1822"/>
      <c r="E78" s="904"/>
      <c r="F78" s="904"/>
      <c r="G78" s="905"/>
      <c r="H78" s="905"/>
      <c r="I78" s="905"/>
      <c r="J78" s="905"/>
    </row>
    <row r="79" spans="1:15" s="906" customFormat="1" ht="11.1" customHeight="1">
      <c r="A79" s="907" t="s">
        <v>497</v>
      </c>
      <c r="B79" s="1413">
        <v>154.37191399972801</v>
      </c>
      <c r="C79" s="908">
        <v>156.07843877315699</v>
      </c>
      <c r="D79" s="908">
        <v>156.87632166094102</v>
      </c>
      <c r="E79" s="908">
        <v>155.362165658447</v>
      </c>
      <c r="F79" s="908">
        <v>153.044176565642</v>
      </c>
      <c r="G79" s="908">
        <v>151.68093059211117</v>
      </c>
      <c r="H79" s="908">
        <v>149.50393273514962</v>
      </c>
      <c r="I79" s="908">
        <v>146.032908975536</v>
      </c>
      <c r="J79" s="908">
        <v>145.42888227199199</v>
      </c>
    </row>
    <row r="80" spans="1:15" s="906" customFormat="1" ht="11.1" customHeight="1">
      <c r="A80" s="907" t="s">
        <v>498</v>
      </c>
      <c r="B80" s="1413">
        <v>91.372759599592001</v>
      </c>
      <c r="C80" s="908">
        <v>82.275340132129998</v>
      </c>
      <c r="D80" s="908">
        <v>77.091469001216993</v>
      </c>
      <c r="E80" s="908">
        <v>75.812926574338007</v>
      </c>
      <c r="F80" s="908">
        <v>76.459470407479998</v>
      </c>
      <c r="G80" s="908">
        <v>76.053661424650471</v>
      </c>
      <c r="H80" s="908">
        <v>73.731425363233171</v>
      </c>
      <c r="I80" s="908">
        <v>70.770917985211923</v>
      </c>
      <c r="J80" s="908">
        <v>69.419590987661991</v>
      </c>
    </row>
    <row r="81" spans="1:10" s="906" customFormat="1" ht="11.1" customHeight="1">
      <c r="A81" s="907" t="s">
        <v>499</v>
      </c>
      <c r="B81" s="1413">
        <v>71.376493468922007</v>
      </c>
      <c r="C81" s="908">
        <v>64.326600046945003</v>
      </c>
      <c r="D81" s="908">
        <v>56.558419336561002</v>
      </c>
      <c r="E81" s="908">
        <v>52.724863527106002</v>
      </c>
      <c r="F81" s="908">
        <v>50.409935818820998</v>
      </c>
      <c r="G81" s="908">
        <v>49.550972352842351</v>
      </c>
      <c r="H81" s="908">
        <v>49.843335905299107</v>
      </c>
      <c r="I81" s="908">
        <v>48.573439328960795</v>
      </c>
      <c r="J81" s="908">
        <v>47.702187606638006</v>
      </c>
    </row>
    <row r="82" spans="1:10" s="906" customFormat="1" ht="11.1" customHeight="1">
      <c r="A82" s="907" t="s">
        <v>1414</v>
      </c>
      <c r="B82" s="1413">
        <v>150.222752685529</v>
      </c>
      <c r="C82" s="908">
        <v>134.480879155146</v>
      </c>
      <c r="D82" s="908">
        <v>122.84779274503801</v>
      </c>
      <c r="E82" s="908">
        <v>119.751857065715</v>
      </c>
      <c r="F82" s="908">
        <v>127.52613573293598</v>
      </c>
      <c r="G82" s="908">
        <v>130.60721257582389</v>
      </c>
      <c r="H82" s="908">
        <v>131.91704580014425</v>
      </c>
      <c r="I82" s="908">
        <v>132.79168684441527</v>
      </c>
      <c r="J82" s="908">
        <v>132.61014605376502</v>
      </c>
    </row>
    <row r="83" spans="1:10" s="906" customFormat="1" ht="11.1" customHeight="1">
      <c r="A83" s="907" t="s">
        <v>1694</v>
      </c>
      <c r="B83" s="1413">
        <v>43.729705627836999</v>
      </c>
      <c r="C83" s="908">
        <v>42.955426817732999</v>
      </c>
      <c r="D83" s="908">
        <v>40.806452360278001</v>
      </c>
      <c r="E83" s="908">
        <v>40.410115822690003</v>
      </c>
      <c r="F83" s="908">
        <v>41.587805019328997</v>
      </c>
      <c r="G83" s="908">
        <v>57.438355979231773</v>
      </c>
      <c r="H83" s="908">
        <v>55.236233619958945</v>
      </c>
      <c r="I83" s="908">
        <v>53.237124895272665</v>
      </c>
      <c r="J83" s="908">
        <v>53.324442573668001</v>
      </c>
    </row>
    <row r="84" spans="1:10" s="906" customFormat="1" ht="11.1" customHeight="1">
      <c r="A84" s="909" t="s">
        <v>1688</v>
      </c>
      <c r="B84" s="1414">
        <v>41.049246549136882</v>
      </c>
      <c r="C84" s="910">
        <v>40.636013390299141</v>
      </c>
      <c r="D84" s="910">
        <v>39.297700975938355</v>
      </c>
      <c r="E84" s="910">
        <v>38.511892800515639</v>
      </c>
      <c r="F84" s="910">
        <v>38.689079865621963</v>
      </c>
      <c r="G84" s="910">
        <v>25.878011682985942</v>
      </c>
      <c r="H84" s="910">
        <v>24.657080294298019</v>
      </c>
      <c r="I84" s="910">
        <v>22.776844831326521</v>
      </c>
      <c r="J84" s="910">
        <v>22.266653690395792</v>
      </c>
    </row>
    <row r="85" spans="1:10" s="913" customFormat="1" ht="11.1" customHeight="1">
      <c r="A85" s="911" t="s">
        <v>559</v>
      </c>
      <c r="B85" s="1415">
        <v>552.12287193074496</v>
      </c>
      <c r="C85" s="912">
        <v>520.75269831541016</v>
      </c>
      <c r="D85" s="912">
        <v>493.47815607997336</v>
      </c>
      <c r="E85" s="912">
        <v>482.57382144881166</v>
      </c>
      <c r="F85" s="912">
        <v>487.71660340982999</v>
      </c>
      <c r="G85" s="912">
        <v>491.20914460764561</v>
      </c>
      <c r="H85" s="912">
        <v>484.88905371808306</v>
      </c>
      <c r="I85" s="912">
        <v>474.18292286072312</v>
      </c>
      <c r="J85" s="912">
        <v>470.75190318412081</v>
      </c>
    </row>
    <row r="86" spans="1:10" s="906" customFormat="1" ht="13.5" customHeight="1">
      <c r="A86" s="903" t="s">
        <v>745</v>
      </c>
      <c r="B86" s="1413"/>
      <c r="C86" s="908"/>
      <c r="D86" s="908"/>
      <c r="E86" s="908"/>
      <c r="F86" s="908"/>
      <c r="G86" s="908"/>
      <c r="H86" s="908"/>
      <c r="I86" s="908"/>
      <c r="J86" s="908"/>
    </row>
    <row r="87" spans="1:10" s="906" customFormat="1" ht="11.1" customHeight="1">
      <c r="A87" s="907" t="s">
        <v>497</v>
      </c>
      <c r="B87" s="1413">
        <v>15.407639066803998</v>
      </c>
      <c r="C87" s="908">
        <v>15.01579716026</v>
      </c>
      <c r="D87" s="908">
        <v>15.468088412874</v>
      </c>
      <c r="E87" s="908">
        <v>14.628689048357</v>
      </c>
      <c r="F87" s="908">
        <v>13.738775511849999</v>
      </c>
      <c r="G87" s="908">
        <v>13.741320309424317</v>
      </c>
      <c r="H87" s="908">
        <v>14.04284378058901</v>
      </c>
      <c r="I87" s="908">
        <v>14.793076081169822</v>
      </c>
      <c r="J87" s="908">
        <v>14.854264284832</v>
      </c>
    </row>
    <row r="88" spans="1:10" s="906" customFormat="1" ht="11.1" customHeight="1">
      <c r="A88" s="907" t="s">
        <v>498</v>
      </c>
      <c r="B88" s="1413">
        <v>13.620306206337</v>
      </c>
      <c r="C88" s="908">
        <v>13.476834333184</v>
      </c>
      <c r="D88" s="908">
        <v>13.599647224605</v>
      </c>
      <c r="E88" s="908">
        <v>13.687734281159001</v>
      </c>
      <c r="F88" s="908">
        <v>14.619933742334998</v>
      </c>
      <c r="G88" s="908">
        <v>13.207084833058378</v>
      </c>
      <c r="H88" s="908">
        <v>14.070739496022037</v>
      </c>
      <c r="I88" s="908">
        <v>12.64686451664123</v>
      </c>
      <c r="J88" s="908">
        <v>12.959280182444999</v>
      </c>
    </row>
    <row r="89" spans="1:10" s="906" customFormat="1" ht="11.1" customHeight="1">
      <c r="A89" s="907" t="s">
        <v>499</v>
      </c>
      <c r="B89" s="1413">
        <v>31.128838393163001</v>
      </c>
      <c r="C89" s="908">
        <v>32.708581150147999</v>
      </c>
      <c r="D89" s="908">
        <v>30.423095922781002</v>
      </c>
      <c r="E89" s="908">
        <v>30.211348271809999</v>
      </c>
      <c r="F89" s="908">
        <v>32.931685270043999</v>
      </c>
      <c r="G89" s="908">
        <v>31.111838326546895</v>
      </c>
      <c r="H89" s="908">
        <v>32.074032190978642</v>
      </c>
      <c r="I89" s="908">
        <v>30.836838347153293</v>
      </c>
      <c r="J89" s="908">
        <v>31.640366550747</v>
      </c>
    </row>
    <row r="90" spans="1:10" s="906" customFormat="1" ht="11.1" customHeight="1">
      <c r="A90" s="907" t="s">
        <v>1414</v>
      </c>
      <c r="B90" s="1413">
        <v>15.292107700586001</v>
      </c>
      <c r="C90" s="908">
        <v>12.361825914539001</v>
      </c>
      <c r="D90" s="908">
        <v>11.560292397351001</v>
      </c>
      <c r="E90" s="908">
        <v>11.589950089195</v>
      </c>
      <c r="F90" s="908">
        <v>10.574414382952998</v>
      </c>
      <c r="G90" s="908">
        <v>9.6509149642616094</v>
      </c>
      <c r="H90" s="908">
        <v>9.0964557398993637</v>
      </c>
      <c r="I90" s="908">
        <v>9.5182114550414347</v>
      </c>
      <c r="J90" s="908">
        <v>9.0588394726470014</v>
      </c>
    </row>
    <row r="91" spans="1:10" s="893" customFormat="1" ht="11.1" customHeight="1">
      <c r="A91" s="907" t="s">
        <v>1694</v>
      </c>
      <c r="B91" s="2255"/>
      <c r="C91" s="908"/>
      <c r="D91" s="908"/>
      <c r="E91" s="908"/>
      <c r="F91" s="908"/>
      <c r="G91" s="908"/>
      <c r="H91" s="908"/>
      <c r="I91" s="908"/>
      <c r="J91" s="908"/>
    </row>
    <row r="92" spans="1:10" s="893" customFormat="1" ht="11.1" customHeight="1">
      <c r="A92" s="909" t="s">
        <v>1688</v>
      </c>
      <c r="B92" s="1414">
        <v>7.150828861624003</v>
      </c>
      <c r="C92" s="910">
        <v>6.3597680770430145</v>
      </c>
      <c r="D92" s="910">
        <v>6.1005047881488821</v>
      </c>
      <c r="E92" s="910">
        <v>6.7734318133600198</v>
      </c>
      <c r="F92" s="910">
        <v>7.6001460491739996</v>
      </c>
      <c r="G92" s="910">
        <v>6.8129709048262992</v>
      </c>
      <c r="H92" s="910">
        <v>6.8374247751476416</v>
      </c>
      <c r="I92" s="910">
        <v>6.2125495409411871</v>
      </c>
      <c r="J92" s="910">
        <v>4.5352578535319994</v>
      </c>
    </row>
    <row r="93" spans="1:10" s="913" customFormat="1" ht="11.1" customHeight="1">
      <c r="A93" s="911" t="s">
        <v>559</v>
      </c>
      <c r="B93" s="1415">
        <v>82.599720228514002</v>
      </c>
      <c r="C93" s="912">
        <v>79.922806635174013</v>
      </c>
      <c r="D93" s="912">
        <v>77.151628745759993</v>
      </c>
      <c r="E93" s="912">
        <v>76.891154503881012</v>
      </c>
      <c r="F93" s="912">
        <v>79.46495505635599</v>
      </c>
      <c r="G93" s="912">
        <v>74.524229338117493</v>
      </c>
      <c r="H93" s="912">
        <v>76.121495982636688</v>
      </c>
      <c r="I93" s="912">
        <v>74.107539940946964</v>
      </c>
      <c r="J93" s="912">
        <v>73.148008344203006</v>
      </c>
    </row>
    <row r="94" spans="1:10" s="915" customFormat="1" ht="13.5" customHeight="1">
      <c r="A94" s="914" t="s">
        <v>746</v>
      </c>
      <c r="B94" s="1413"/>
      <c r="C94" s="908"/>
      <c r="D94" s="908"/>
      <c r="E94" s="908"/>
      <c r="F94" s="908"/>
      <c r="G94" s="908"/>
      <c r="H94" s="908"/>
      <c r="I94" s="908"/>
      <c r="J94" s="908"/>
    </row>
    <row r="95" spans="1:10" s="915" customFormat="1" ht="11.1" customHeight="1">
      <c r="A95" s="916" t="s">
        <v>497</v>
      </c>
      <c r="B95" s="1413">
        <v>169.779553066532</v>
      </c>
      <c r="C95" s="908">
        <v>171.094235933417</v>
      </c>
      <c r="D95" s="908">
        <v>172.34441007381503</v>
      </c>
      <c r="E95" s="908">
        <v>169.99085470680399</v>
      </c>
      <c r="F95" s="908">
        <v>166.78295207749201</v>
      </c>
      <c r="G95" s="908">
        <v>165.42225090153548</v>
      </c>
      <c r="H95" s="908">
        <v>163.54677651573863</v>
      </c>
      <c r="I95" s="908">
        <v>160.82598505670583</v>
      </c>
      <c r="J95" s="908">
        <v>160.28314655682399</v>
      </c>
    </row>
    <row r="96" spans="1:10" s="915" customFormat="1" ht="11.1" customHeight="1">
      <c r="A96" s="916" t="s">
        <v>498</v>
      </c>
      <c r="B96" s="1413">
        <v>104.99306580592901</v>
      </c>
      <c r="C96" s="908">
        <v>95.752174465313999</v>
      </c>
      <c r="D96" s="908">
        <v>90.691116225821986</v>
      </c>
      <c r="E96" s="908">
        <v>89.500660855497003</v>
      </c>
      <c r="F96" s="908">
        <v>91.079404149814991</v>
      </c>
      <c r="G96" s="908">
        <v>89.260746257708846</v>
      </c>
      <c r="H96" s="908">
        <v>87.802164859255214</v>
      </c>
      <c r="I96" s="908">
        <v>83.417782501853154</v>
      </c>
      <c r="J96" s="908">
        <v>82.37887117010699</v>
      </c>
    </row>
    <row r="97" spans="1:12" s="915" customFormat="1" ht="11.1" customHeight="1">
      <c r="A97" s="916" t="s">
        <v>499</v>
      </c>
      <c r="B97" s="1413">
        <v>102.505331862085</v>
      </c>
      <c r="C97" s="908">
        <v>97.03518119709301</v>
      </c>
      <c r="D97" s="908">
        <v>86.981515259342004</v>
      </c>
      <c r="E97" s="908">
        <v>82.936211798916005</v>
      </c>
      <c r="F97" s="908">
        <v>83.341621088864997</v>
      </c>
      <c r="G97" s="908">
        <v>80.662810679389253</v>
      </c>
      <c r="H97" s="908">
        <v>81.917368096277755</v>
      </c>
      <c r="I97" s="908">
        <v>79.410277676114092</v>
      </c>
      <c r="J97" s="908">
        <v>79.34255415738501</v>
      </c>
    </row>
    <row r="98" spans="1:12" s="915" customFormat="1" ht="11.1" customHeight="1">
      <c r="A98" s="907" t="s">
        <v>1414</v>
      </c>
      <c r="B98" s="1413">
        <v>165.514860386115</v>
      </c>
      <c r="C98" s="908">
        <v>146.842705069685</v>
      </c>
      <c r="D98" s="908">
        <v>134.40808514238901</v>
      </c>
      <c r="E98" s="908">
        <v>131.34180715490999</v>
      </c>
      <c r="F98" s="908">
        <v>138.10055011588898</v>
      </c>
      <c r="G98" s="908">
        <v>140.2581275400855</v>
      </c>
      <c r="H98" s="908">
        <v>141.01350154004362</v>
      </c>
      <c r="I98" s="908">
        <v>142.30989829945671</v>
      </c>
      <c r="J98" s="908">
        <v>141.66898552641203</v>
      </c>
    </row>
    <row r="99" spans="1:12" s="893" customFormat="1" ht="11.1" customHeight="1">
      <c r="A99" s="907" t="s">
        <v>1694</v>
      </c>
      <c r="B99" s="1413">
        <v>43.729705627836999</v>
      </c>
      <c r="C99" s="908">
        <v>42.955426817732999</v>
      </c>
      <c r="D99" s="908">
        <v>40.806452360278101</v>
      </c>
      <c r="E99" s="908">
        <v>40.41011682269</v>
      </c>
      <c r="F99" s="908">
        <v>41.587805119328998</v>
      </c>
      <c r="G99" s="908">
        <v>57.438455979231776</v>
      </c>
      <c r="H99" s="908">
        <v>55.236233619958945</v>
      </c>
      <c r="I99" s="908">
        <v>53.337124895272666</v>
      </c>
      <c r="J99" s="908">
        <v>53.424442573668003</v>
      </c>
    </row>
    <row r="100" spans="1:12" s="893" customFormat="1" ht="11.1" customHeight="1">
      <c r="A100" s="909" t="s">
        <v>1688</v>
      </c>
      <c r="B100" s="1414">
        <v>48.200075410760888</v>
      </c>
      <c r="C100" s="908">
        <v>46.995781467342155</v>
      </c>
      <c r="D100" s="908">
        <v>45.398205764087237</v>
      </c>
      <c r="E100" s="908">
        <v>45.285324613875659</v>
      </c>
      <c r="F100" s="908">
        <v>46.289225914795963</v>
      </c>
      <c r="G100" s="908">
        <v>32.690982587812243</v>
      </c>
      <c r="H100" s="908">
        <v>31.494505069445662</v>
      </c>
      <c r="I100" s="908">
        <v>28.989394372267707</v>
      </c>
      <c r="J100" s="908">
        <v>26.80191154392779</v>
      </c>
    </row>
    <row r="101" spans="1:12" s="917" customFormat="1" ht="11.1" customHeight="1">
      <c r="A101" s="911" t="s">
        <v>559</v>
      </c>
      <c r="B101" s="1415">
        <v>634.72259215925897</v>
      </c>
      <c r="C101" s="912">
        <v>600.67550495058413</v>
      </c>
      <c r="D101" s="912">
        <v>570.6297848257334</v>
      </c>
      <c r="E101" s="912">
        <v>559.46497595269261</v>
      </c>
      <c r="F101" s="912">
        <v>567.18155846618595</v>
      </c>
      <c r="G101" s="912">
        <v>565.73337394576311</v>
      </c>
      <c r="H101" s="912">
        <v>561.01054970071971</v>
      </c>
      <c r="I101" s="912">
        <v>548.29046280167006</v>
      </c>
      <c r="J101" s="912">
        <v>543.89991152832386</v>
      </c>
    </row>
    <row r="102" spans="1:12" s="906" customFormat="1" ht="13.5" customHeight="1">
      <c r="A102" s="903" t="s">
        <v>1689</v>
      </c>
      <c r="B102" s="1413"/>
      <c r="C102" s="908"/>
      <c r="D102" s="908"/>
      <c r="E102" s="908"/>
      <c r="F102" s="908"/>
      <c r="G102" s="908"/>
      <c r="H102" s="908"/>
      <c r="I102" s="908"/>
      <c r="J102" s="908"/>
    </row>
    <row r="103" spans="1:12" s="906" customFormat="1" ht="11.1" customHeight="1">
      <c r="A103" s="907" t="s">
        <v>497</v>
      </c>
      <c r="B103" s="1413">
        <v>123.954261105106</v>
      </c>
      <c r="C103" s="908">
        <v>132.50381764940099</v>
      </c>
      <c r="D103" s="908">
        <v>134.070264902372</v>
      </c>
      <c r="E103" s="908">
        <v>139.803475744683</v>
      </c>
      <c r="F103" s="908">
        <v>131.016846028293</v>
      </c>
      <c r="G103" s="908">
        <v>128.22244644571103</v>
      </c>
      <c r="H103" s="908">
        <v>123.54623687431953</v>
      </c>
      <c r="I103" s="908">
        <v>119.89785664921362</v>
      </c>
      <c r="J103" s="908">
        <v>116.67871328659299</v>
      </c>
    </row>
    <row r="104" spans="1:12" s="906" customFormat="1" ht="11.1" customHeight="1">
      <c r="A104" s="907" t="s">
        <v>498</v>
      </c>
      <c r="B104" s="1413">
        <v>48.135127312418</v>
      </c>
      <c r="C104" s="908">
        <v>49.409706064135001</v>
      </c>
      <c r="D104" s="908">
        <v>48.023727523160005</v>
      </c>
      <c r="E104" s="908">
        <v>51.536152395582</v>
      </c>
      <c r="F104" s="908">
        <v>58.127453075797995</v>
      </c>
      <c r="G104" s="908">
        <v>60.691785497359795</v>
      </c>
      <c r="H104" s="908">
        <v>58.368262756353666</v>
      </c>
      <c r="I104" s="908">
        <v>51.211512847003988</v>
      </c>
      <c r="J104" s="908">
        <v>50.269609205335001</v>
      </c>
    </row>
    <row r="105" spans="1:12" s="906" customFormat="1" ht="11.1" customHeight="1">
      <c r="A105" s="907" t="s">
        <v>499</v>
      </c>
      <c r="B105" s="1413">
        <v>76.921605340688998</v>
      </c>
      <c r="C105" s="908">
        <v>76.727894410236999</v>
      </c>
      <c r="D105" s="908">
        <v>67.054540592830008</v>
      </c>
      <c r="E105" s="908">
        <v>67.011262474688991</v>
      </c>
      <c r="F105" s="908">
        <v>74.348535512797</v>
      </c>
      <c r="G105" s="908">
        <v>65.75406519174679</v>
      </c>
      <c r="H105" s="908">
        <v>70.795663778373552</v>
      </c>
      <c r="I105" s="908">
        <v>64.937342167692066</v>
      </c>
      <c r="J105" s="908">
        <v>65.302044212270999</v>
      </c>
    </row>
    <row r="106" spans="1:12" s="906" customFormat="1" ht="11.1" customHeight="1">
      <c r="A106" s="907" t="s">
        <v>1414</v>
      </c>
      <c r="B106" s="1413">
        <v>83.832232145545007</v>
      </c>
      <c r="C106" s="908">
        <v>80.424495800335009</v>
      </c>
      <c r="D106" s="908">
        <v>71.324509435931986</v>
      </c>
      <c r="E106" s="908">
        <v>70.585125424788004</v>
      </c>
      <c r="F106" s="908">
        <v>78.356380081613011</v>
      </c>
      <c r="G106" s="908">
        <v>70.31995285235935</v>
      </c>
      <c r="H106" s="908">
        <v>67.648499007833891</v>
      </c>
      <c r="I106" s="908">
        <v>67.337709573131363</v>
      </c>
      <c r="J106" s="908">
        <v>64.671227441132004</v>
      </c>
    </row>
    <row r="107" spans="1:12" s="893" customFormat="1" ht="11.1" customHeight="1">
      <c r="A107" s="907" t="s">
        <v>1694</v>
      </c>
      <c r="B107" s="1413">
        <v>30.575671026480002</v>
      </c>
      <c r="C107" s="908">
        <v>29.560248072379</v>
      </c>
      <c r="D107" s="908">
        <v>27.570776474376999</v>
      </c>
      <c r="E107" s="908">
        <v>27.378440232225998</v>
      </c>
      <c r="F107" s="908">
        <v>27.743921242936999</v>
      </c>
      <c r="G107" s="908">
        <v>33.665658606814034</v>
      </c>
      <c r="H107" s="908">
        <v>32.506169169056363</v>
      </c>
      <c r="I107" s="908">
        <v>32</v>
      </c>
      <c r="J107" s="908">
        <v>31.317339834805001</v>
      </c>
    </row>
    <row r="108" spans="1:12" s="893" customFormat="1" ht="11.1" customHeight="1">
      <c r="A108" s="909" t="s">
        <v>1688</v>
      </c>
      <c r="B108" s="1414">
        <v>16.531916073826025</v>
      </c>
      <c r="C108" s="910">
        <v>17.089450510476979</v>
      </c>
      <c r="D108" s="910">
        <v>13.977170695884979</v>
      </c>
      <c r="E108" s="910">
        <v>10.799227676651014</v>
      </c>
      <c r="F108" s="910">
        <v>10.407241851156002</v>
      </c>
      <c r="G108" s="910">
        <v>3.8413169237673812</v>
      </c>
      <c r="H108" s="910">
        <v>2.0626855773669317</v>
      </c>
      <c r="I108" s="910">
        <v>3.6338671712263073</v>
      </c>
      <c r="J108" s="910">
        <v>3.120952539868</v>
      </c>
    </row>
    <row r="109" spans="1:12" s="913" customFormat="1" ht="11.1" customHeight="1">
      <c r="A109" s="911" t="s">
        <v>559</v>
      </c>
      <c r="B109" s="1415">
        <v>379.950813004064</v>
      </c>
      <c r="C109" s="912">
        <v>385.71561250696402</v>
      </c>
      <c r="D109" s="912">
        <v>362.02098962455597</v>
      </c>
      <c r="E109" s="912">
        <v>367.11368394861898</v>
      </c>
      <c r="F109" s="912">
        <v>380.00037779259401</v>
      </c>
      <c r="G109" s="912">
        <v>362.4952255177584</v>
      </c>
      <c r="H109" s="912">
        <v>354.92751716330395</v>
      </c>
      <c r="I109" s="912">
        <v>339.01828840826732</v>
      </c>
      <c r="J109" s="912">
        <v>331.35988652000401</v>
      </c>
      <c r="K109" s="918"/>
      <c r="L109" s="918"/>
    </row>
    <row r="110" spans="1:12" ht="7.5" customHeight="1">
      <c r="C110" s="1823"/>
      <c r="D110" s="900"/>
      <c r="E110" s="900"/>
    </row>
    <row r="111" spans="1:12" ht="7.5" customHeight="1">
      <c r="C111" s="1823"/>
      <c r="D111" s="900"/>
      <c r="E111" s="900"/>
    </row>
    <row r="112" spans="1:12" s="878" customFormat="1" ht="12" customHeight="1">
      <c r="A112" s="919" t="s">
        <v>747</v>
      </c>
      <c r="B112" s="1404">
        <v>17</v>
      </c>
      <c r="C112" s="883">
        <v>16.100000000000001</v>
      </c>
      <c r="D112" s="883">
        <v>14</v>
      </c>
      <c r="E112" s="883">
        <v>16.738853659</v>
      </c>
      <c r="F112" s="883">
        <v>14.34090494</v>
      </c>
      <c r="G112" s="883">
        <v>11.385982079999994</v>
      </c>
      <c r="H112" s="883">
        <v>12.37001792</v>
      </c>
      <c r="I112" s="883">
        <v>16.736000000000001</v>
      </c>
      <c r="J112" s="883">
        <v>16.989999999999995</v>
      </c>
    </row>
    <row r="113" spans="1:12" s="878" customFormat="1" ht="12" customHeight="1">
      <c r="A113" s="920" t="s">
        <v>1246</v>
      </c>
      <c r="B113" s="1407">
        <v>26.26</v>
      </c>
      <c r="C113" s="888">
        <v>5.79</v>
      </c>
      <c r="D113" s="888">
        <v>5.3352336207629651</v>
      </c>
      <c r="E113" s="888">
        <v>1.55</v>
      </c>
      <c r="F113" s="888">
        <v>1.8545374647887323</v>
      </c>
      <c r="G113" s="888">
        <v>1.7384490082566137</v>
      </c>
      <c r="H113" s="888">
        <v>9.0830520940927002</v>
      </c>
      <c r="I113" s="888">
        <v>0.70993061999999996</v>
      </c>
      <c r="J113" s="888">
        <v>4.146683263998912</v>
      </c>
    </row>
    <row r="114" spans="1:12" s="878" customFormat="1" ht="12" customHeight="1">
      <c r="A114" s="921" t="s">
        <v>748</v>
      </c>
      <c r="B114" s="1416">
        <v>17</v>
      </c>
      <c r="C114" s="922">
        <v>15.9</v>
      </c>
      <c r="D114" s="922">
        <v>10</v>
      </c>
      <c r="E114" s="922">
        <v>18.641566999999998</v>
      </c>
      <c r="F114" s="922">
        <v>14.845395</v>
      </c>
      <c r="G114" s="922">
        <v>11.054366666</v>
      </c>
      <c r="H114" s="922">
        <v>14.291633334</v>
      </c>
      <c r="I114" s="922">
        <v>19.081</v>
      </c>
      <c r="J114" s="922">
        <v>15.667000000000005</v>
      </c>
    </row>
    <row r="115" spans="1:12" ht="7.5" customHeight="1"/>
    <row r="116" spans="1:12" ht="30" customHeight="1">
      <c r="A116" s="2431" t="s">
        <v>1946</v>
      </c>
      <c r="B116" s="2431"/>
      <c r="C116" s="2431"/>
      <c r="D116" s="2431"/>
      <c r="E116" s="2431"/>
      <c r="F116" s="2431"/>
      <c r="G116" s="2431"/>
      <c r="H116" s="2431"/>
      <c r="I116" s="2431"/>
      <c r="J116" s="2431"/>
    </row>
    <row r="117" spans="1:12" ht="12.75" customHeight="1">
      <c r="A117" s="2432" t="s">
        <v>1685</v>
      </c>
      <c r="B117" s="2432"/>
      <c r="C117" s="2432"/>
      <c r="D117" s="2432"/>
      <c r="E117" s="2432"/>
      <c r="F117" s="2432"/>
      <c r="G117" s="2432"/>
      <c r="H117" s="2432"/>
      <c r="I117" s="2432"/>
      <c r="J117" s="2432"/>
    </row>
    <row r="118" spans="1:12" ht="12.75" customHeight="1">
      <c r="A118" s="2432" t="s">
        <v>1686</v>
      </c>
      <c r="B118" s="2432"/>
      <c r="C118" s="2432"/>
      <c r="D118" s="2432"/>
      <c r="E118" s="2432"/>
      <c r="F118" s="2432"/>
      <c r="G118" s="2432"/>
      <c r="H118" s="2432"/>
      <c r="I118" s="2432"/>
      <c r="J118" s="2432"/>
    </row>
    <row r="119" spans="1:12" ht="12.75" customHeight="1">
      <c r="A119" s="2432" t="s">
        <v>1695</v>
      </c>
      <c r="B119" s="2432"/>
      <c r="C119" s="2432"/>
      <c r="D119" s="2432"/>
      <c r="E119" s="2432"/>
      <c r="F119" s="2432"/>
      <c r="G119" s="2432"/>
      <c r="H119" s="2432"/>
      <c r="I119" s="2432"/>
      <c r="J119" s="2432"/>
      <c r="K119" s="1943"/>
    </row>
    <row r="120" spans="1:12" s="609" customFormat="1" ht="18.75" customHeight="1">
      <c r="A120" s="894"/>
      <c r="B120" s="900"/>
      <c r="C120" s="894"/>
      <c r="D120" s="894"/>
      <c r="E120" s="894"/>
      <c r="F120" s="894"/>
      <c r="G120" s="894"/>
      <c r="H120" s="894"/>
      <c r="I120" s="894"/>
      <c r="J120" s="894"/>
    </row>
    <row r="121" spans="1:12" s="609" customFormat="1" ht="18.75" customHeight="1">
      <c r="A121" s="741" t="s">
        <v>1745</v>
      </c>
    </row>
    <row r="122" spans="1:12" s="600" customFormat="1" ht="13.5" customHeight="1">
      <c r="A122" s="609"/>
      <c r="B122" s="609"/>
      <c r="C122" s="609"/>
      <c r="D122" s="609"/>
      <c r="E122" s="609"/>
      <c r="F122" s="609"/>
      <c r="G122" s="609"/>
      <c r="H122" s="609"/>
      <c r="I122" s="609"/>
      <c r="J122" s="609"/>
      <c r="K122" s="841"/>
    </row>
    <row r="123" spans="1:12" s="600" customFormat="1" ht="13.5" customHeight="1">
      <c r="A123" s="606"/>
      <c r="B123" s="1235" t="s">
        <v>1546</v>
      </c>
      <c r="C123" s="310" t="s">
        <v>1488</v>
      </c>
      <c r="D123" s="854" t="s">
        <v>1385</v>
      </c>
      <c r="E123" s="854" t="s">
        <v>1258</v>
      </c>
      <c r="F123" s="854" t="s">
        <v>1189</v>
      </c>
      <c r="G123" s="854" t="s">
        <v>1052</v>
      </c>
      <c r="H123" s="854" t="s">
        <v>609</v>
      </c>
      <c r="I123" s="854" t="s">
        <v>328</v>
      </c>
      <c r="J123" s="854" t="s">
        <v>299</v>
      </c>
      <c r="L123" s="841"/>
    </row>
    <row r="124" spans="1:12" s="541" customFormat="1" ht="12" customHeight="1">
      <c r="A124" s="855" t="s">
        <v>721</v>
      </c>
      <c r="B124" s="1396"/>
      <c r="C124" s="854"/>
      <c r="D124" s="854"/>
      <c r="E124" s="854"/>
      <c r="F124" s="854"/>
      <c r="G124" s="854"/>
      <c r="H124" s="854"/>
      <c r="I124" s="854"/>
      <c r="J124" s="854"/>
      <c r="K124" s="600"/>
    </row>
    <row r="125" spans="1:12" s="541" customFormat="1" ht="12" customHeight="1">
      <c r="A125" s="856" t="s">
        <v>1681</v>
      </c>
      <c r="B125" s="1320">
        <v>544.64215553754298</v>
      </c>
      <c r="C125" s="655">
        <v>511.26047489850004</v>
      </c>
      <c r="D125" s="848">
        <v>483.81817987811706</v>
      </c>
      <c r="E125" s="848">
        <v>472.02534392630503</v>
      </c>
      <c r="F125" s="848">
        <v>476.54284600246899</v>
      </c>
      <c r="G125" s="848">
        <v>478.62466761534898</v>
      </c>
      <c r="H125" s="848">
        <v>471.73129536942633</v>
      </c>
      <c r="I125" s="848">
        <v>461.83669181985061</v>
      </c>
      <c r="J125" s="848">
        <v>458.33697483567158</v>
      </c>
    </row>
    <row r="126" spans="1:12" s="600" customFormat="1" ht="13.5" customHeight="1">
      <c r="A126" s="856" t="s">
        <v>1682</v>
      </c>
      <c r="B126" s="1320">
        <v>379.58793831446201</v>
      </c>
      <c r="C126" s="655">
        <v>385.02724910429004</v>
      </c>
      <c r="D126" s="848">
        <v>361.38962757423201</v>
      </c>
      <c r="E126" s="848">
        <v>366.53011900621101</v>
      </c>
      <c r="F126" s="848">
        <v>379.31201482660703</v>
      </c>
      <c r="G126" s="848">
        <v>361.36122192985897</v>
      </c>
      <c r="H126" s="848">
        <v>354.24928647347394</v>
      </c>
      <c r="I126" s="848">
        <v>338.4365207614145</v>
      </c>
      <c r="J126" s="848">
        <v>330.67564618249708</v>
      </c>
      <c r="K126" s="541"/>
      <c r="L126" s="841"/>
    </row>
    <row r="127" spans="1:12" s="541" customFormat="1" ht="12" customHeight="1">
      <c r="A127" s="855" t="s">
        <v>722</v>
      </c>
      <c r="B127" s="1396"/>
      <c r="C127" s="854"/>
      <c r="D127" s="854"/>
      <c r="E127" s="854"/>
      <c r="F127" s="854"/>
      <c r="G127" s="854"/>
      <c r="H127" s="854"/>
      <c r="I127" s="854"/>
      <c r="J127" s="854"/>
      <c r="K127" s="600"/>
    </row>
    <row r="128" spans="1:12" s="541" customFormat="1" ht="12" customHeight="1">
      <c r="A128" s="856" t="s">
        <v>544</v>
      </c>
      <c r="B128" s="1320">
        <v>3024.949826215</v>
      </c>
      <c r="C128" s="655">
        <v>2898.9473676029997</v>
      </c>
      <c r="D128" s="848">
        <v>2724.7505244819999</v>
      </c>
      <c r="E128" s="848">
        <v>2626.1394996560002</v>
      </c>
      <c r="F128" s="848">
        <v>2656.0993974350004</v>
      </c>
      <c r="G128" s="848">
        <v>2670.4498286020003</v>
      </c>
      <c r="H128" s="848">
        <v>2626.556988305806</v>
      </c>
      <c r="I128" s="848">
        <v>2532.727842908088</v>
      </c>
      <c r="J128" s="848">
        <v>2460.890422591106</v>
      </c>
    </row>
    <row r="129" spans="1:12" s="600" customFormat="1" ht="13.5" customHeight="1">
      <c r="A129" s="857" t="s">
        <v>543</v>
      </c>
      <c r="B129" s="1318">
        <v>-91.18269076899999</v>
      </c>
      <c r="C129" s="654">
        <v>-104.335162016</v>
      </c>
      <c r="D129" s="844">
        <v>-128.02297582599999</v>
      </c>
      <c r="E129" s="844">
        <v>-151.15351465200001</v>
      </c>
      <c r="F129" s="844">
        <v>-153.09968471299999</v>
      </c>
      <c r="G129" s="844">
        <v>-150.86242977799998</v>
      </c>
      <c r="H129" s="844">
        <v>-168.31982098500004</v>
      </c>
      <c r="I129" s="844">
        <v>-163.89913963200001</v>
      </c>
      <c r="J129" s="844">
        <v>-141.79997120499996</v>
      </c>
      <c r="K129" s="541"/>
      <c r="L129" s="841"/>
    </row>
    <row r="130" spans="1:12" s="541" customFormat="1" ht="12" customHeight="1">
      <c r="A130" s="855" t="s">
        <v>723</v>
      </c>
      <c r="B130" s="1396"/>
      <c r="C130" s="854"/>
      <c r="D130" s="854"/>
      <c r="E130" s="854"/>
      <c r="F130" s="854"/>
      <c r="G130" s="854"/>
      <c r="H130" s="854"/>
      <c r="I130" s="854"/>
      <c r="J130" s="854"/>
      <c r="K130" s="600"/>
    </row>
    <row r="131" spans="1:12" s="541" customFormat="1" ht="12" customHeight="1">
      <c r="A131" s="856" t="s">
        <v>544</v>
      </c>
      <c r="B131" s="1397">
        <v>2.2524609871366104</v>
      </c>
      <c r="C131" s="1816">
        <v>2.2495888383066371</v>
      </c>
      <c r="D131" s="858">
        <v>2.2343417397151852</v>
      </c>
      <c r="E131" s="858">
        <v>2.2315362532925622</v>
      </c>
      <c r="F131" s="858">
        <v>2.2604386484315135</v>
      </c>
      <c r="G131" s="858">
        <v>2.2135757192538303</v>
      </c>
      <c r="H131" s="858">
        <v>2.2090074281838379</v>
      </c>
      <c r="I131" s="858">
        <v>2.1996397700018342</v>
      </c>
      <c r="J131" s="858">
        <v>2.1535693134510816</v>
      </c>
    </row>
    <row r="132" spans="1:12" s="540" customFormat="1" ht="13.5" customHeight="1">
      <c r="A132" s="857" t="s">
        <v>543</v>
      </c>
      <c r="B132" s="1398">
        <v>-9.7420500177319055E-2</v>
      </c>
      <c r="C132" s="1817">
        <v>-0.10750886216052698</v>
      </c>
      <c r="D132" s="859">
        <v>-0.14054560571041139</v>
      </c>
      <c r="E132" s="859">
        <v>-0.16540934968328347</v>
      </c>
      <c r="F132" s="859">
        <v>-0.1636922250341693</v>
      </c>
      <c r="G132" s="859">
        <v>-0.16563213087933321</v>
      </c>
      <c r="H132" s="859">
        <v>-0.18850866314314391</v>
      </c>
      <c r="I132" s="859">
        <v>-0.19424548110100304</v>
      </c>
      <c r="J132" s="859">
        <v>-0.17390989255999667</v>
      </c>
      <c r="K132" s="541"/>
    </row>
    <row r="133" spans="1:12" s="540" customFormat="1" ht="7.5" customHeight="1"/>
    <row r="134" spans="1:12" s="540" customFormat="1" ht="30" customHeight="1">
      <c r="A134" s="2431" t="s">
        <v>1946</v>
      </c>
      <c r="B134" s="2431"/>
      <c r="C134" s="2431"/>
      <c r="D134" s="2431"/>
      <c r="E134" s="2431"/>
      <c r="F134" s="2431"/>
      <c r="G134" s="2431"/>
      <c r="H134" s="2431"/>
      <c r="I134" s="2431"/>
      <c r="J134" s="2431"/>
    </row>
    <row r="135" spans="1:12" ht="14.25" customHeight="1">
      <c r="A135" s="2432" t="s">
        <v>1683</v>
      </c>
      <c r="B135" s="2432"/>
      <c r="C135" s="2432"/>
      <c r="D135" s="2432"/>
      <c r="E135" s="2432"/>
      <c r="F135" s="2432"/>
      <c r="G135" s="2432"/>
      <c r="H135" s="2432"/>
      <c r="I135" s="2432"/>
      <c r="J135" s="2432"/>
    </row>
    <row r="136" spans="1:12" s="622" customFormat="1" ht="22.5" customHeight="1">
      <c r="A136" s="739"/>
      <c r="B136" s="740"/>
      <c r="C136" s="740"/>
      <c r="D136" s="740"/>
      <c r="E136" s="740"/>
      <c r="F136" s="740"/>
      <c r="G136" s="740"/>
      <c r="H136" s="740"/>
      <c r="I136" s="740"/>
      <c r="J136" s="840"/>
    </row>
    <row r="137" spans="1:12" s="609" customFormat="1" ht="18.75" customHeight="1">
      <c r="A137" s="741" t="s">
        <v>1320</v>
      </c>
    </row>
    <row r="138" spans="1:12" ht="16.5" customHeight="1">
      <c r="A138" s="2016" t="s">
        <v>1315</v>
      </c>
      <c r="D138" s="2016" t="s">
        <v>1316</v>
      </c>
    </row>
    <row r="139" spans="1:12" ht="12.75" customHeight="1"/>
    <row r="140" spans="1:12" ht="12.75" customHeight="1"/>
    <row r="141" spans="1:12" ht="12.75" customHeight="1"/>
    <row r="142" spans="1:12" ht="12.75" customHeight="1"/>
    <row r="143" spans="1:12" ht="12.75" customHeight="1"/>
    <row r="144" spans="1:12" ht="12.75" customHeight="1"/>
    <row r="145" spans="1:15" ht="12.75" customHeight="1"/>
    <row r="146" spans="1:15" ht="12.75" customHeight="1"/>
    <row r="147" spans="1:15" ht="12.75" customHeight="1"/>
    <row r="148" spans="1:15" ht="12.75" customHeight="1"/>
    <row r="149" spans="1:15" ht="12.75" customHeight="1"/>
    <row r="150" spans="1:15" ht="12.75" customHeight="1"/>
    <row r="151" spans="1:15" ht="12.75" customHeight="1"/>
    <row r="152" spans="1:15" ht="12.75" customHeight="1"/>
    <row r="153" spans="1:15" ht="12.75" customHeight="1"/>
    <row r="154" spans="1:15" ht="12.75" customHeight="1"/>
    <row r="155" spans="1:15" ht="12.75" customHeight="1"/>
    <row r="156" spans="1:15" ht="12.75" customHeight="1"/>
    <row r="157" spans="1:15" ht="6.75" customHeight="1"/>
    <row r="158" spans="1:15" s="300" customFormat="1" ht="12.75" customHeight="1">
      <c r="A158" s="2432" t="s">
        <v>1306</v>
      </c>
      <c r="B158" s="2432"/>
      <c r="C158" s="2432"/>
      <c r="D158" s="2432"/>
      <c r="E158" s="2432"/>
      <c r="F158" s="2432"/>
      <c r="G158" s="2432"/>
      <c r="H158" s="2432"/>
      <c r="I158" s="2432"/>
      <c r="J158" s="2432"/>
      <c r="K158" s="2037"/>
      <c r="L158" s="2037"/>
      <c r="M158" s="2037"/>
      <c r="N158" s="2037"/>
      <c r="O158" s="2037"/>
    </row>
    <row r="159" spans="1:15" s="300" customFormat="1" ht="18.75" customHeight="1">
      <c r="A159" s="2035"/>
      <c r="B159" s="2035"/>
      <c r="C159" s="2035"/>
      <c r="D159" s="2035"/>
      <c r="E159" s="2035"/>
      <c r="F159" s="2035"/>
      <c r="G159" s="2035"/>
      <c r="H159" s="2035"/>
      <c r="I159" s="2035"/>
      <c r="J159" s="2035"/>
      <c r="K159" s="2037"/>
      <c r="L159" s="2037"/>
      <c r="M159" s="2037"/>
      <c r="N159" s="2037"/>
      <c r="O159" s="2037"/>
    </row>
    <row r="160" spans="1:15" s="609" customFormat="1" ht="18.75" customHeight="1">
      <c r="A160" s="741" t="s">
        <v>1321</v>
      </c>
    </row>
    <row r="161" spans="1:4" ht="16.5" customHeight="1">
      <c r="A161" s="2016" t="s">
        <v>1315</v>
      </c>
      <c r="D161" s="2016" t="s">
        <v>1316</v>
      </c>
    </row>
    <row r="162" spans="1:4" ht="12.75" customHeight="1"/>
    <row r="163" spans="1:4" ht="12.75" customHeight="1"/>
    <row r="164" spans="1:4" ht="12.75" customHeight="1"/>
    <row r="165" spans="1:4" ht="12.75" customHeight="1"/>
    <row r="166" spans="1:4" ht="12.75" customHeight="1"/>
    <row r="167" spans="1:4" ht="12.75" customHeight="1"/>
    <row r="168" spans="1:4" ht="12.75" customHeight="1"/>
    <row r="169" spans="1:4" ht="12.75" customHeight="1"/>
    <row r="170" spans="1:4" ht="12.75" customHeight="1"/>
    <row r="171" spans="1:4" ht="12.75" customHeight="1"/>
    <row r="172" spans="1:4" ht="12.75" customHeight="1"/>
    <row r="173" spans="1:4" ht="12.75" customHeight="1"/>
    <row r="174" spans="1:4" ht="12.75" customHeight="1"/>
    <row r="175" spans="1:4" ht="12.75" customHeight="1"/>
    <row r="176" spans="1:4" ht="12.75" customHeight="1"/>
    <row r="177" spans="1:15" ht="12.75" customHeight="1"/>
    <row r="178" spans="1:15" ht="12.75" customHeight="1"/>
    <row r="179" spans="1:15" ht="12.75" customHeight="1"/>
    <row r="180" spans="1:15" ht="6.75" customHeight="1"/>
    <row r="181" spans="1:15" s="300" customFormat="1" ht="12.75" customHeight="1">
      <c r="A181" s="2432" t="s">
        <v>1306</v>
      </c>
      <c r="B181" s="2432"/>
      <c r="C181" s="2432"/>
      <c r="D181" s="2432"/>
      <c r="E181" s="2432"/>
      <c r="F181" s="2432"/>
      <c r="G181" s="2432"/>
      <c r="H181" s="2432"/>
      <c r="I181" s="2432"/>
      <c r="J181" s="2432"/>
      <c r="K181" s="2037"/>
      <c r="L181" s="2037"/>
      <c r="M181" s="2037"/>
      <c r="N181" s="2037"/>
      <c r="O181" s="2037"/>
    </row>
    <row r="182" spans="1:15" s="622" customFormat="1" ht="22.5" customHeight="1">
      <c r="A182" s="739"/>
      <c r="B182" s="740"/>
      <c r="C182" s="740"/>
      <c r="D182" s="740"/>
      <c r="E182" s="740"/>
      <c r="F182" s="740"/>
      <c r="G182" s="740"/>
      <c r="H182" s="740"/>
      <c r="I182" s="740"/>
      <c r="J182" s="840"/>
    </row>
    <row r="183" spans="1:15" s="609" customFormat="1" ht="18.75" customHeight="1">
      <c r="A183" s="741" t="s">
        <v>1322</v>
      </c>
    </row>
    <row r="184" spans="1:15" ht="16.5" customHeight="1">
      <c r="A184" s="2016" t="s">
        <v>1315</v>
      </c>
      <c r="D184" s="2016" t="s">
        <v>1316</v>
      </c>
    </row>
    <row r="185" spans="1:15" ht="12.75" customHeight="1"/>
    <row r="186" spans="1:15" ht="12.75" customHeight="1"/>
    <row r="187" spans="1:15" ht="12.75" customHeight="1"/>
    <row r="188" spans="1:15" ht="12.75" customHeight="1"/>
    <row r="189" spans="1:15" ht="12.75" customHeight="1"/>
    <row r="190" spans="1:15" ht="12.75" customHeight="1"/>
    <row r="191" spans="1:15" ht="12.75" customHeight="1"/>
    <row r="192" spans="1:15" ht="12.75" customHeight="1"/>
    <row r="193" spans="1:15" ht="12.75" customHeight="1"/>
    <row r="194" spans="1:15" ht="12.75" customHeight="1"/>
    <row r="195" spans="1:15" ht="12.75" customHeight="1"/>
    <row r="196" spans="1:15" ht="12.75" customHeight="1"/>
    <row r="197" spans="1:15" ht="12.75" customHeight="1"/>
    <row r="198" spans="1:15" ht="12.75" customHeight="1"/>
    <row r="199" spans="1:15" ht="12.75" customHeight="1"/>
    <row r="200" spans="1:15" ht="12.75" customHeight="1"/>
    <row r="201" spans="1:15" ht="12.75" customHeight="1"/>
    <row r="202" spans="1:15" ht="12.75" customHeight="1"/>
    <row r="203" spans="1:15" ht="6.75" customHeight="1"/>
    <row r="204" spans="1:15" s="300" customFormat="1" ht="12.75" customHeight="1">
      <c r="A204" s="2432" t="s">
        <v>1306</v>
      </c>
      <c r="B204" s="2432"/>
      <c r="C204" s="2432"/>
      <c r="D204" s="2432"/>
      <c r="E204" s="2432"/>
      <c r="F204" s="2432"/>
      <c r="G204" s="2432"/>
      <c r="H204" s="2432"/>
      <c r="I204" s="2432"/>
      <c r="J204" s="2432"/>
      <c r="K204" s="2037"/>
      <c r="L204" s="2037"/>
      <c r="M204" s="2037"/>
      <c r="N204" s="2037"/>
      <c r="O204" s="2037"/>
    </row>
    <row r="205" spans="1:15" s="300" customFormat="1" ht="18.75" customHeight="1">
      <c r="A205" s="2035"/>
      <c r="B205" s="2035"/>
      <c r="C205" s="2035"/>
      <c r="D205" s="2035"/>
      <c r="E205" s="2035"/>
      <c r="F205" s="2035"/>
      <c r="G205" s="2035"/>
      <c r="H205" s="2035"/>
      <c r="I205" s="2035"/>
      <c r="J205" s="2035"/>
      <c r="K205" s="2037"/>
      <c r="L205" s="2037"/>
      <c r="M205" s="2037"/>
      <c r="N205" s="2037"/>
      <c r="O205" s="2037"/>
    </row>
    <row r="206" spans="1:15" s="609" customFormat="1" ht="18.75" customHeight="1">
      <c r="A206" s="741" t="s">
        <v>1323</v>
      </c>
    </row>
    <row r="207" spans="1:15" ht="16.5" customHeight="1">
      <c r="A207" s="2016" t="s">
        <v>1315</v>
      </c>
      <c r="D207" s="2016" t="s">
        <v>1316</v>
      </c>
    </row>
    <row r="208" spans="1:15"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spans="1:15" ht="12.75" customHeight="1"/>
    <row r="226" spans="1:15" ht="6.75" customHeight="1"/>
    <row r="227" spans="1:15" s="300" customFormat="1" ht="12.75" customHeight="1">
      <c r="A227" s="2432" t="s">
        <v>1306</v>
      </c>
      <c r="B227" s="2432"/>
      <c r="C227" s="2432"/>
      <c r="D227" s="2432"/>
      <c r="E227" s="2432"/>
      <c r="F227" s="2432"/>
      <c r="G227" s="2432"/>
      <c r="H227" s="2432"/>
      <c r="I227" s="2432"/>
      <c r="J227" s="2432"/>
      <c r="K227" s="2037"/>
      <c r="L227" s="2037"/>
      <c r="M227" s="2037"/>
      <c r="N227" s="2037"/>
      <c r="O227" s="2037"/>
    </row>
    <row r="228" spans="1:15" s="622" customFormat="1" ht="22.5" customHeight="1">
      <c r="A228" s="739"/>
      <c r="B228" s="740"/>
      <c r="C228" s="740"/>
      <c r="D228" s="740"/>
      <c r="E228" s="740"/>
      <c r="F228" s="740"/>
      <c r="G228" s="740"/>
      <c r="H228" s="740"/>
      <c r="I228" s="740"/>
      <c r="J228" s="840"/>
    </row>
    <row r="229" spans="1:15" s="609" customFormat="1" ht="33" customHeight="1">
      <c r="A229" s="2574" t="s">
        <v>1415</v>
      </c>
      <c r="B229" s="2574"/>
      <c r="C229" s="2574"/>
      <c r="D229" s="2574"/>
      <c r="E229" s="2574"/>
      <c r="F229" s="2574"/>
      <c r="G229" s="2574"/>
      <c r="H229" s="2574"/>
      <c r="I229" s="2574"/>
      <c r="J229" s="2574"/>
    </row>
    <row r="230" spans="1:15" s="609" customFormat="1" ht="9.9499999999999993" customHeight="1">
      <c r="A230" s="2015"/>
      <c r="B230" s="2015"/>
      <c r="C230" s="2015"/>
      <c r="D230" s="2015"/>
      <c r="E230" s="2015"/>
      <c r="F230" s="2015"/>
      <c r="G230" s="2015"/>
      <c r="H230" s="2015"/>
      <c r="I230" s="2015"/>
      <c r="J230" s="2015"/>
    </row>
    <row r="231" spans="1:15" ht="22.5" customHeight="1">
      <c r="A231" s="2016" t="s">
        <v>1572</v>
      </c>
      <c r="D231" s="2016" t="s">
        <v>1573</v>
      </c>
    </row>
    <row r="243" spans="1:10" ht="22.5" customHeight="1">
      <c r="A243" s="2016" t="s">
        <v>1574</v>
      </c>
      <c r="D243" s="2043" t="s">
        <v>1575</v>
      </c>
      <c r="E243" s="2027"/>
      <c r="F243" s="2027"/>
      <c r="G243" s="2027"/>
      <c r="H243" s="2027"/>
      <c r="I243" s="2027"/>
      <c r="J243" s="2026"/>
    </row>
    <row r="254" spans="1:10" ht="11.25" customHeight="1"/>
    <row r="255" spans="1:10" s="2027" customFormat="1" ht="12.75" customHeight="1">
      <c r="A255" s="2575" t="s">
        <v>1306</v>
      </c>
      <c r="B255" s="2575"/>
      <c r="C255" s="2575"/>
      <c r="D255" s="2575"/>
      <c r="E255" s="2575"/>
      <c r="F255" s="2575"/>
      <c r="G255" s="2575"/>
      <c r="H255" s="2575"/>
      <c r="I255" s="2575"/>
      <c r="J255" s="2575"/>
    </row>
    <row r="256" spans="1:10" s="622" customFormat="1" ht="22.5" customHeight="1">
      <c r="A256" s="739"/>
      <c r="B256" s="740"/>
      <c r="C256" s="740"/>
      <c r="D256" s="740"/>
      <c r="E256" s="740"/>
      <c r="F256" s="740"/>
      <c r="G256" s="740"/>
      <c r="H256" s="740"/>
      <c r="I256" s="740"/>
      <c r="J256" s="840"/>
    </row>
    <row r="257" spans="1:12" s="609" customFormat="1" ht="33" customHeight="1">
      <c r="A257" s="2574" t="s">
        <v>1696</v>
      </c>
      <c r="B257" s="2574"/>
      <c r="C257" s="2574"/>
      <c r="D257" s="2574"/>
      <c r="E257" s="2574"/>
      <c r="F257" s="2574"/>
      <c r="G257" s="2574"/>
      <c r="H257" s="2574"/>
      <c r="I257" s="2574"/>
      <c r="J257" s="2574"/>
    </row>
    <row r="258" spans="1:12" s="609" customFormat="1" ht="9.9499999999999993" customHeight="1">
      <c r="A258" s="2278"/>
      <c r="B258" s="2278"/>
      <c r="C258" s="2278"/>
      <c r="D258" s="2278"/>
      <c r="E258" s="2278"/>
      <c r="F258" s="2278"/>
      <c r="G258" s="2278"/>
      <c r="H258" s="2278"/>
      <c r="I258" s="2278"/>
      <c r="J258" s="2278"/>
    </row>
    <row r="259" spans="1:12" ht="22.5" customHeight="1">
      <c r="A259" s="2016" t="s">
        <v>82</v>
      </c>
      <c r="D259" s="2016" t="s">
        <v>587</v>
      </c>
    </row>
    <row r="260" spans="1:12" ht="22.5" customHeight="1">
      <c r="L260" s="2026"/>
    </row>
    <row r="271" spans="1:12" ht="22.5" customHeight="1">
      <c r="A271" s="2016" t="s">
        <v>579</v>
      </c>
      <c r="D271" s="2043"/>
      <c r="E271" s="2027"/>
      <c r="F271" s="2027"/>
      <c r="G271" s="2027"/>
      <c r="H271" s="2027"/>
      <c r="I271" s="2027"/>
      <c r="J271" s="2026"/>
    </row>
    <row r="282" spans="1:10" ht="11.25" customHeight="1"/>
    <row r="283" spans="1:10" s="2027" customFormat="1" ht="12.75" customHeight="1">
      <c r="A283" s="2575" t="s">
        <v>1306</v>
      </c>
      <c r="B283" s="2575"/>
      <c r="C283" s="2575"/>
      <c r="D283" s="2575"/>
      <c r="E283" s="2575"/>
      <c r="F283" s="2575"/>
      <c r="G283" s="2575"/>
      <c r="H283" s="2575"/>
      <c r="I283" s="2575"/>
      <c r="J283" s="2575"/>
    </row>
  </sheetData>
  <mergeCells count="21">
    <mergeCell ref="A257:J257"/>
    <mergeCell ref="A283:J283"/>
    <mergeCell ref="A255:J255"/>
    <mergeCell ref="A229:J229"/>
    <mergeCell ref="A135:J135"/>
    <mergeCell ref="A227:J227"/>
    <mergeCell ref="A52:J52"/>
    <mergeCell ref="A158:J158"/>
    <mergeCell ref="A181:J181"/>
    <mergeCell ref="A204:J204"/>
    <mergeCell ref="A31:J31"/>
    <mergeCell ref="A32:J32"/>
    <mergeCell ref="A33:J33"/>
    <mergeCell ref="A34:J34"/>
    <mergeCell ref="A35:J35"/>
    <mergeCell ref="A117:J117"/>
    <mergeCell ref="A118:J118"/>
    <mergeCell ref="A119:J119"/>
    <mergeCell ref="A36:O36"/>
    <mergeCell ref="A134:J134"/>
    <mergeCell ref="A116:J116"/>
  </mergeCells>
  <pageMargins left="0.70866141732283472" right="0.70866141732283472" top="0.6692913385826772" bottom="0.59055118110236227" header="0.51181102362204722" footer="0.51181102362204722"/>
  <pageSetup paperSize="9" scale="93" fitToHeight="0" orientation="portrait" r:id="rId1"/>
  <headerFooter scaleWithDoc="0">
    <oddHeader xml:space="preserve">&amp;L&amp;8FACT BOOK DNB - 1Q15&amp;C&amp;8CHAPTER 2 SEGMENTAL REPORTING&amp;R&amp;8Large corporates and international customers </oddHeader>
  </headerFooter>
  <rowBreaks count="6" manualBreakCount="6">
    <brk id="36" max="9" man="1"/>
    <brk id="73" max="16383" man="1"/>
    <brk id="135" max="9" man="1"/>
    <brk id="181" max="9" man="1"/>
    <brk id="227" max="9" man="1"/>
    <brk id="255"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showGridLines="0" zoomScale="140" zoomScaleNormal="140" zoomScaleSheetLayoutView="90" workbookViewId="0"/>
  </sheetViews>
  <sheetFormatPr baseColWidth="10" defaultColWidth="10.85546875" defaultRowHeight="22.5" customHeight="1"/>
  <cols>
    <col min="1" max="1" width="35.28515625" style="894" customWidth="1"/>
    <col min="2" max="12" width="6.42578125" style="894" customWidth="1"/>
    <col min="13" max="16384" width="10.85546875" style="894"/>
  </cols>
  <sheetData>
    <row r="1" spans="1:10" s="622" customFormat="1" ht="22.5" customHeight="1">
      <c r="A1" s="739"/>
      <c r="B1" s="740"/>
      <c r="C1" s="740"/>
      <c r="D1" s="740"/>
      <c r="E1" s="740"/>
      <c r="F1" s="740"/>
      <c r="G1" s="740"/>
      <c r="H1" s="740"/>
      <c r="I1" s="740"/>
      <c r="J1" s="840"/>
    </row>
    <row r="2" spans="1:10" s="609" customFormat="1" ht="18.75" customHeight="1">
      <c r="A2" s="741" t="s">
        <v>749</v>
      </c>
    </row>
    <row r="3" spans="1:10" s="609" customFormat="1" ht="12" customHeight="1"/>
    <row r="4" spans="1:10" s="878" customFormat="1" ht="13.5" customHeight="1">
      <c r="A4" s="877" t="s">
        <v>1</v>
      </c>
      <c r="B4" s="1235" t="s">
        <v>1546</v>
      </c>
      <c r="C4" s="310" t="s">
        <v>1488</v>
      </c>
      <c r="D4" s="822" t="s">
        <v>1385</v>
      </c>
      <c r="E4" s="822" t="s">
        <v>1258</v>
      </c>
      <c r="F4" s="822" t="s">
        <v>1189</v>
      </c>
      <c r="G4" s="822" t="s">
        <v>1052</v>
      </c>
      <c r="H4" s="822" t="s">
        <v>609</v>
      </c>
      <c r="I4" s="822" t="s">
        <v>328</v>
      </c>
      <c r="J4" s="822" t="s">
        <v>299</v>
      </c>
    </row>
    <row r="5" spans="1:10" s="878" customFormat="1" ht="12" customHeight="1">
      <c r="A5" s="879" t="s">
        <v>697</v>
      </c>
      <c r="B5" s="1417">
        <v>83.785457782999998</v>
      </c>
      <c r="C5" s="923">
        <v>103.04996320399999</v>
      </c>
      <c r="D5" s="923">
        <v>70.658867966999992</v>
      </c>
      <c r="E5" s="923">
        <v>64.024098812000005</v>
      </c>
      <c r="F5" s="923">
        <v>77.238821295000008</v>
      </c>
      <c r="G5" s="923">
        <v>88.850251498000034</v>
      </c>
      <c r="H5" s="923">
        <v>104.96799999999996</v>
      </c>
      <c r="I5" s="923">
        <v>104.16999999999999</v>
      </c>
      <c r="J5" s="923">
        <v>116.57300000000001</v>
      </c>
    </row>
    <row r="6" spans="1:10" s="878" customFormat="1" ht="12" customHeight="1">
      <c r="A6" s="881" t="s">
        <v>719</v>
      </c>
      <c r="B6" s="1418">
        <v>20.064</v>
      </c>
      <c r="C6" s="924">
        <v>25.408000000000005</v>
      </c>
      <c r="D6" s="924">
        <v>28.920999999999996</v>
      </c>
      <c r="E6" s="924">
        <v>28.800999999999998</v>
      </c>
      <c r="F6" s="924">
        <v>30.946999999999999</v>
      </c>
      <c r="G6" s="924">
        <v>33.288000000000004</v>
      </c>
      <c r="H6" s="924">
        <v>34.792635793843395</v>
      </c>
      <c r="I6" s="924">
        <v>37.669168258513885</v>
      </c>
      <c r="J6" s="924">
        <v>38.982195947642715</v>
      </c>
    </row>
    <row r="7" spans="1:10" s="878" customFormat="1" ht="12" customHeight="1">
      <c r="A7" s="879" t="s">
        <v>13</v>
      </c>
      <c r="B7" s="1417">
        <v>103.84945778299999</v>
      </c>
      <c r="C7" s="923">
        <v>128.45796320400001</v>
      </c>
      <c r="D7" s="923">
        <v>99.579867966999984</v>
      </c>
      <c r="E7" s="923">
        <v>92.825098812000007</v>
      </c>
      <c r="F7" s="923">
        <v>108.18582129500001</v>
      </c>
      <c r="G7" s="923">
        <v>122.13825149800002</v>
      </c>
      <c r="H7" s="923">
        <v>139.76063579384342</v>
      </c>
      <c r="I7" s="923">
        <v>141.83916825851387</v>
      </c>
      <c r="J7" s="923">
        <v>155.55519594764272</v>
      </c>
    </row>
    <row r="8" spans="1:10" s="878" customFormat="1" ht="12" customHeight="1">
      <c r="A8" s="881" t="s">
        <v>4</v>
      </c>
      <c r="B8" s="1418">
        <v>467.76579930299988</v>
      </c>
      <c r="C8" s="924">
        <v>-101.99353192600006</v>
      </c>
      <c r="D8" s="924">
        <v>608.32891226700099</v>
      </c>
      <c r="E8" s="924">
        <v>487.52416913499951</v>
      </c>
      <c r="F8" s="924">
        <v>590.437666541</v>
      </c>
      <c r="G8" s="924">
        <v>566.04624069300053</v>
      </c>
      <c r="H8" s="924">
        <v>524.82861123999919</v>
      </c>
      <c r="I8" s="924">
        <v>340.66100000000006</v>
      </c>
      <c r="J8" s="924">
        <v>597.20299999999997</v>
      </c>
    </row>
    <row r="9" spans="1:10" s="878" customFormat="1" ht="12" customHeight="1">
      <c r="A9" s="879" t="s">
        <v>120</v>
      </c>
      <c r="B9" s="1417">
        <v>571.61525708599993</v>
      </c>
      <c r="C9" s="923">
        <v>26.46443127799995</v>
      </c>
      <c r="D9" s="923">
        <v>707.90878023400091</v>
      </c>
      <c r="E9" s="923">
        <v>580.34926794699948</v>
      </c>
      <c r="F9" s="923">
        <v>698.62348783599998</v>
      </c>
      <c r="G9" s="923">
        <v>688.18449219100057</v>
      </c>
      <c r="H9" s="923">
        <v>664.58924703384264</v>
      </c>
      <c r="I9" s="923">
        <v>482.5001682585139</v>
      </c>
      <c r="J9" s="923">
        <v>752.75819594764266</v>
      </c>
    </row>
    <row r="10" spans="1:10" s="878" customFormat="1" ht="12" customHeight="1">
      <c r="A10" s="881" t="s">
        <v>170</v>
      </c>
      <c r="B10" s="1418">
        <v>97.75752153600007</v>
      </c>
      <c r="C10" s="924">
        <v>131.71941152200009</v>
      </c>
      <c r="D10" s="924">
        <v>122.96465211400003</v>
      </c>
      <c r="E10" s="924">
        <v>151.38506177600004</v>
      </c>
      <c r="F10" s="924">
        <v>107.15222187099995</v>
      </c>
      <c r="G10" s="924">
        <v>84.475652543001161</v>
      </c>
      <c r="H10" s="924">
        <v>216.06145681499913</v>
      </c>
      <c r="I10" s="924">
        <v>158.86800000000005</v>
      </c>
      <c r="J10" s="924">
        <v>185.50400000000002</v>
      </c>
    </row>
    <row r="11" spans="1:10" s="878" customFormat="1" ht="12" customHeight="1">
      <c r="A11" s="879" t="s">
        <v>256</v>
      </c>
      <c r="B11" s="1417">
        <v>473.85773554999986</v>
      </c>
      <c r="C11" s="923">
        <v>-105.25498024400014</v>
      </c>
      <c r="D11" s="923">
        <v>584.94412812000087</v>
      </c>
      <c r="E11" s="923">
        <v>428.96420617099943</v>
      </c>
      <c r="F11" s="923">
        <v>591.47126596500004</v>
      </c>
      <c r="G11" s="923">
        <v>603.70883964799941</v>
      </c>
      <c r="H11" s="923">
        <v>448.52779021884351</v>
      </c>
      <c r="I11" s="923">
        <v>323.63216825851384</v>
      </c>
      <c r="J11" s="923">
        <v>567.25419594764264</v>
      </c>
    </row>
    <row r="12" spans="1:10" s="878" customFormat="1" ht="12" customHeight="1">
      <c r="A12" s="887" t="s">
        <v>30</v>
      </c>
      <c r="B12" s="1419">
        <v>0</v>
      </c>
      <c r="C12" s="925">
        <v>-1.0889999999999999E-3</v>
      </c>
      <c r="D12" s="925">
        <v>0</v>
      </c>
      <c r="E12" s="925">
        <v>0</v>
      </c>
      <c r="F12" s="925">
        <v>0</v>
      </c>
      <c r="G12" s="925">
        <v>0</v>
      </c>
      <c r="H12" s="925">
        <v>0</v>
      </c>
      <c r="I12" s="925">
        <v>0</v>
      </c>
      <c r="J12" s="925">
        <v>0</v>
      </c>
    </row>
    <row r="13" spans="1:10" s="878" customFormat="1" ht="12" customHeight="1">
      <c r="A13" s="881" t="s">
        <v>1416</v>
      </c>
      <c r="B13" s="1420">
        <v>0</v>
      </c>
      <c r="C13" s="926">
        <v>0</v>
      </c>
      <c r="D13" s="926">
        <v>0</v>
      </c>
      <c r="E13" s="926">
        <v>0</v>
      </c>
      <c r="F13" s="926">
        <v>0.17100000000000001</v>
      </c>
      <c r="G13" s="926">
        <v>0</v>
      </c>
      <c r="H13" s="926">
        <v>0</v>
      </c>
      <c r="I13" s="926">
        <v>0</v>
      </c>
      <c r="J13" s="926">
        <v>0</v>
      </c>
    </row>
    <row r="14" spans="1:10" s="878" customFormat="1" ht="12" customHeight="1">
      <c r="A14" s="879" t="s">
        <v>9</v>
      </c>
      <c r="B14" s="1417">
        <v>473.85773554999986</v>
      </c>
      <c r="C14" s="923">
        <v>-105.25606924400013</v>
      </c>
      <c r="D14" s="923">
        <v>584.94412812000087</v>
      </c>
      <c r="E14" s="923">
        <v>428.96420617099943</v>
      </c>
      <c r="F14" s="923">
        <v>591.30026596499999</v>
      </c>
      <c r="G14" s="923">
        <v>603.70883964799941</v>
      </c>
      <c r="H14" s="923">
        <v>448.52779021884351</v>
      </c>
      <c r="I14" s="923">
        <v>323.63216825851384</v>
      </c>
      <c r="J14" s="923">
        <v>567.25419594764264</v>
      </c>
    </row>
    <row r="15" spans="1:10" s="878" customFormat="1" ht="12" customHeight="1">
      <c r="A15" s="887" t="s">
        <v>1207</v>
      </c>
      <c r="B15" s="1421">
        <v>123.20301124299996</v>
      </c>
      <c r="C15" s="927">
        <v>-28.419138695880093</v>
      </c>
      <c r="D15" s="927">
        <v>157.9349145924003</v>
      </c>
      <c r="E15" s="927">
        <v>115.82033566616988</v>
      </c>
      <c r="F15" s="927">
        <v>159.65107181055001</v>
      </c>
      <c r="G15" s="927">
        <v>175.07556349791986</v>
      </c>
      <c r="H15" s="927">
        <v>130.07305916346462</v>
      </c>
      <c r="I15" s="927">
        <v>93.853328794969002</v>
      </c>
      <c r="J15" s="927">
        <v>164.50371682481637</v>
      </c>
    </row>
    <row r="16" spans="1:10" s="892" customFormat="1" ht="12" customHeight="1">
      <c r="A16" s="890" t="s">
        <v>10</v>
      </c>
      <c r="B16" s="1422">
        <v>350.65472430699992</v>
      </c>
      <c r="C16" s="928">
        <v>-76.836930548120037</v>
      </c>
      <c r="D16" s="928">
        <v>427.00921352760054</v>
      </c>
      <c r="E16" s="928">
        <v>313.14387050482958</v>
      </c>
      <c r="F16" s="928">
        <v>431.64919415445002</v>
      </c>
      <c r="G16" s="928">
        <v>428.63327615007955</v>
      </c>
      <c r="H16" s="928">
        <v>318.45473105537889</v>
      </c>
      <c r="I16" s="928">
        <v>229.77883946354484</v>
      </c>
      <c r="J16" s="928">
        <v>402.75047912282628</v>
      </c>
    </row>
    <row r="17" spans="1:10" s="540" customFormat="1" ht="7.5" customHeight="1">
      <c r="A17" s="1980"/>
      <c r="B17" s="851"/>
      <c r="C17" s="1815"/>
      <c r="D17" s="851"/>
      <c r="E17" s="851"/>
      <c r="F17" s="851"/>
      <c r="G17" s="851"/>
      <c r="H17" s="851"/>
      <c r="I17" s="851"/>
      <c r="J17" s="851"/>
    </row>
    <row r="18" spans="1:10" s="540" customFormat="1" ht="12" customHeight="1">
      <c r="A18" s="1984" t="s">
        <v>1262</v>
      </c>
      <c r="B18" s="1981"/>
      <c r="C18" s="1982"/>
      <c r="D18" s="1983"/>
      <c r="E18" s="1983"/>
      <c r="F18" s="1983"/>
      <c r="G18" s="1983"/>
      <c r="H18" s="1983"/>
      <c r="I18" s="1983"/>
      <c r="J18" s="1983"/>
    </row>
    <row r="19" spans="1:10" s="897" customFormat="1" ht="12" customHeight="1">
      <c r="A19" s="1994" t="s">
        <v>1265</v>
      </c>
      <c r="B19" s="1476">
        <v>7.442367</v>
      </c>
      <c r="C19" s="1128">
        <v>6.2729201739130431</v>
      </c>
      <c r="D19" s="1995">
        <v>6.7493157282608678</v>
      </c>
      <c r="E19" s="1995">
        <v>6.7952832637362643</v>
      </c>
      <c r="F19" s="1995">
        <v>7.3828569999999996</v>
      </c>
      <c r="G19" s="1995">
        <v>7.7852808043478321</v>
      </c>
      <c r="H19" s="1995">
        <v>8.1084965607496375</v>
      </c>
      <c r="I19" s="1995">
        <v>8.1388208935338557</v>
      </c>
      <c r="J19" s="1995">
        <v>8.3207611233272463</v>
      </c>
    </row>
    <row r="20" spans="1:10" s="540" customFormat="1" ht="7.5" customHeight="1">
      <c r="A20" s="1990"/>
      <c r="B20" s="1978"/>
      <c r="C20" s="1979"/>
      <c r="D20" s="1978"/>
      <c r="E20" s="1978"/>
      <c r="F20" s="1978"/>
      <c r="G20" s="1978"/>
      <c r="H20" s="1978"/>
      <c r="I20" s="1978"/>
      <c r="J20" s="1978"/>
    </row>
    <row r="21" spans="1:10" s="540" customFormat="1" ht="12" customHeight="1">
      <c r="A21" s="1984" t="s">
        <v>1263</v>
      </c>
      <c r="B21" s="1981"/>
      <c r="C21" s="1982"/>
      <c r="D21" s="1983"/>
      <c r="E21" s="1983"/>
      <c r="F21" s="1983"/>
      <c r="G21" s="1983"/>
      <c r="H21" s="1983"/>
      <c r="I21" s="1983"/>
      <c r="J21" s="1983"/>
    </row>
    <row r="22" spans="1:10" s="897" customFormat="1" ht="12" customHeight="1">
      <c r="A22" s="1993" t="s">
        <v>1266</v>
      </c>
      <c r="B22" s="1423">
        <v>17.101979053944738</v>
      </c>
      <c r="C22" s="1127">
        <v>497.72243407890375</v>
      </c>
      <c r="D22" s="929">
        <v>17.370126709454539</v>
      </c>
      <c r="E22" s="929">
        <v>26.085164596059304</v>
      </c>
      <c r="F22" s="929">
        <v>15.337620869705665</v>
      </c>
      <c r="G22" s="929">
        <v>12.275146200120355</v>
      </c>
      <c r="H22" s="929">
        <v>32.510525528258611</v>
      </c>
      <c r="I22" s="929">
        <v>32.925998880663968</v>
      </c>
      <c r="J22" s="929">
        <v>24.643238824715841</v>
      </c>
    </row>
    <row r="23" spans="1:10" s="897" customFormat="1" ht="12" customHeight="1">
      <c r="A23" s="1994" t="s">
        <v>1267</v>
      </c>
      <c r="B23" s="1424">
        <v>19.108164314458762</v>
      </c>
      <c r="C23" s="930">
        <v>-4.8596532660677747</v>
      </c>
      <c r="D23" s="930">
        <v>25.100509575099366</v>
      </c>
      <c r="E23" s="930">
        <v>18.48365365659296</v>
      </c>
      <c r="F23" s="930">
        <v>23.711380125663521</v>
      </c>
      <c r="G23" s="930">
        <v>21.843218957526098</v>
      </c>
      <c r="H23" s="930">
        <v>15.581612711453506</v>
      </c>
      <c r="I23" s="930">
        <v>11.324003957112668</v>
      </c>
      <c r="J23" s="930">
        <v>19.630138624338933</v>
      </c>
    </row>
    <row r="24" spans="1:10" ht="7.5" customHeight="1">
      <c r="A24" s="931"/>
      <c r="B24" s="931"/>
      <c r="C24" s="931"/>
      <c r="D24" s="931"/>
      <c r="E24" s="931"/>
      <c r="F24" s="931"/>
      <c r="G24" s="931"/>
      <c r="H24" s="931"/>
      <c r="I24" s="931"/>
      <c r="J24" s="931"/>
    </row>
    <row r="25" spans="1:10" ht="21.75" customHeight="1">
      <c r="A25" s="2452" t="s">
        <v>1940</v>
      </c>
      <c r="B25" s="2452"/>
      <c r="C25" s="2452"/>
      <c r="D25" s="2452"/>
      <c r="E25" s="2452"/>
      <c r="F25" s="2452"/>
      <c r="G25" s="2452"/>
      <c r="H25" s="2452"/>
      <c r="I25" s="2452"/>
      <c r="J25" s="2452"/>
    </row>
    <row r="26" spans="1:10" ht="12.75">
      <c r="A26" s="931"/>
      <c r="B26" s="931"/>
      <c r="C26" s="931"/>
      <c r="D26" s="931"/>
      <c r="E26" s="931"/>
      <c r="F26" s="931"/>
      <c r="G26" s="931"/>
      <c r="H26" s="931"/>
      <c r="I26" s="931"/>
      <c r="J26" s="931"/>
    </row>
    <row r="27" spans="1:10" ht="12.75">
      <c r="A27" s="931"/>
      <c r="B27" s="931"/>
      <c r="C27" s="931"/>
      <c r="D27" s="931"/>
      <c r="E27" s="931"/>
      <c r="F27" s="931"/>
      <c r="G27" s="931"/>
      <c r="H27" s="931"/>
      <c r="I27" s="931"/>
      <c r="J27" s="931"/>
    </row>
    <row r="28" spans="1:10" ht="12.75"/>
  </sheetData>
  <mergeCells count="1">
    <mergeCell ref="A25:J25"/>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- 1Q15&amp;C&amp;8CHAPTER 2 SEGMENTAL REPORTING&amp;R&amp;8Trading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zoomScale="140" zoomScaleNormal="140" zoomScaleSheetLayoutView="100" workbookViewId="0"/>
  </sheetViews>
  <sheetFormatPr baseColWidth="10" defaultColWidth="10.85546875" defaultRowHeight="22.5" customHeight="1"/>
  <cols>
    <col min="1" max="1" width="35.28515625" style="894" customWidth="1"/>
    <col min="2" max="2" width="6.42578125" style="900" customWidth="1"/>
    <col min="3" max="12" width="6.42578125" style="894" customWidth="1"/>
    <col min="13" max="16384" width="10.85546875" style="894"/>
  </cols>
  <sheetData>
    <row r="1" spans="1:10" s="622" customFormat="1" ht="22.5" customHeight="1">
      <c r="A1" s="739"/>
      <c r="B1" s="740"/>
      <c r="C1" s="740"/>
      <c r="D1" s="740"/>
      <c r="E1" s="740"/>
      <c r="F1" s="740"/>
      <c r="G1" s="740"/>
      <c r="H1" s="740"/>
      <c r="I1" s="740"/>
      <c r="J1" s="840"/>
    </row>
    <row r="2" spans="1:10" s="609" customFormat="1" ht="18.75" customHeight="1">
      <c r="A2" s="741" t="s">
        <v>1643</v>
      </c>
    </row>
    <row r="3" spans="1:10" s="609" customFormat="1" ht="12" customHeight="1"/>
    <row r="4" spans="1:10" s="878" customFormat="1" ht="13.5" customHeight="1">
      <c r="A4" s="877" t="s">
        <v>1</v>
      </c>
      <c r="B4" s="1235" t="s">
        <v>1546</v>
      </c>
      <c r="C4" s="310" t="s">
        <v>1488</v>
      </c>
      <c r="D4" s="822" t="s">
        <v>1385</v>
      </c>
      <c r="E4" s="822" t="s">
        <v>1258</v>
      </c>
      <c r="F4" s="822" t="s">
        <v>1189</v>
      </c>
      <c r="G4" s="822" t="s">
        <v>1052</v>
      </c>
      <c r="H4" s="822" t="s">
        <v>609</v>
      </c>
      <c r="I4" s="822" t="s">
        <v>328</v>
      </c>
      <c r="J4" s="822" t="s">
        <v>299</v>
      </c>
    </row>
    <row r="5" spans="1:10" s="878" customFormat="1" ht="12" customHeight="1">
      <c r="A5" s="879" t="s">
        <v>697</v>
      </c>
      <c r="B5" s="1402">
        <v>422.95855691400027</v>
      </c>
      <c r="C5" s="880">
        <v>326.39974593399944</v>
      </c>
      <c r="D5" s="880">
        <v>236.41416395100066</v>
      </c>
      <c r="E5" s="880">
        <v>238.10147126799885</v>
      </c>
      <c r="F5" s="880">
        <v>307.1581863990009</v>
      </c>
      <c r="G5" s="880">
        <v>254.20602890000146</v>
      </c>
      <c r="H5" s="880">
        <v>232.06979346964442</v>
      </c>
      <c r="I5" s="880">
        <v>319.87665521158317</v>
      </c>
      <c r="J5" s="880">
        <v>300.58020101677255</v>
      </c>
    </row>
    <row r="6" spans="1:10" s="878" customFormat="1" ht="12" customHeight="1">
      <c r="A6" s="881" t="s">
        <v>1632</v>
      </c>
      <c r="B6" s="1403">
        <v>-342.45699999999999</v>
      </c>
      <c r="C6" s="882">
        <v>-434.65100000000007</v>
      </c>
      <c r="D6" s="882">
        <v>-446.98999999999995</v>
      </c>
      <c r="E6" s="882">
        <v>-443.60599999999994</v>
      </c>
      <c r="F6" s="882">
        <v>-459.03099999999995</v>
      </c>
      <c r="G6" s="882">
        <v>-415.55899999999997</v>
      </c>
      <c r="H6" s="882">
        <v>-420.60514247858833</v>
      </c>
      <c r="I6" s="882">
        <v>-453.3308460096967</v>
      </c>
      <c r="J6" s="882">
        <v>-450.66901151171487</v>
      </c>
    </row>
    <row r="7" spans="1:10" s="878" customFormat="1" ht="12" customHeight="1">
      <c r="A7" s="879" t="s">
        <v>13</v>
      </c>
      <c r="B7" s="1404">
        <v>80.501556914000219</v>
      </c>
      <c r="C7" s="883">
        <v>-108.25125406600051</v>
      </c>
      <c r="D7" s="883">
        <v>-210.57583604899884</v>
      </c>
      <c r="E7" s="883">
        <v>-205.50487373200048</v>
      </c>
      <c r="F7" s="883">
        <v>-151.87281360099942</v>
      </c>
      <c r="G7" s="883">
        <v>-161.35297109999644</v>
      </c>
      <c r="H7" s="883">
        <v>-188.53534900894417</v>
      </c>
      <c r="I7" s="883">
        <v>-133.45331379811435</v>
      </c>
      <c r="J7" s="883">
        <v>-150.08881049494201</v>
      </c>
    </row>
    <row r="8" spans="1:10" s="878" customFormat="1" ht="12" customHeight="1">
      <c r="A8" s="881" t="s">
        <v>4</v>
      </c>
      <c r="B8" s="1403">
        <v>2149.9622851840004</v>
      </c>
      <c r="C8" s="882">
        <v>-209.20093670100005</v>
      </c>
      <c r="D8" s="882">
        <v>542.37964976999888</v>
      </c>
      <c r="E8" s="882">
        <v>122.761549406001</v>
      </c>
      <c r="F8" s="882">
        <v>951.7844910629999</v>
      </c>
      <c r="G8" s="882">
        <v>85.726098365999633</v>
      </c>
      <c r="H8" s="882">
        <v>129.59010332205139</v>
      </c>
      <c r="I8" s="882">
        <v>341.16753808167732</v>
      </c>
      <c r="J8" s="882">
        <v>-218.12845255273032</v>
      </c>
    </row>
    <row r="9" spans="1:10" s="878" customFormat="1" ht="12" customHeight="1">
      <c r="A9" s="884" t="s">
        <v>120</v>
      </c>
      <c r="B9" s="1405">
        <v>2230.4638420980032</v>
      </c>
      <c r="C9" s="885">
        <v>-317.45219076700056</v>
      </c>
      <c r="D9" s="885">
        <v>331.80335172100195</v>
      </c>
      <c r="E9" s="885">
        <v>-82.744041326000229</v>
      </c>
      <c r="F9" s="885">
        <v>799.9116774620004</v>
      </c>
      <c r="G9" s="885">
        <v>-75.626872733996834</v>
      </c>
      <c r="H9" s="885">
        <v>-58.945205686890631</v>
      </c>
      <c r="I9" s="885">
        <v>207.71422528356334</v>
      </c>
      <c r="J9" s="885">
        <v>-368.21726304767139</v>
      </c>
    </row>
    <row r="10" spans="1:10" s="878" customFormat="1" ht="12" customHeight="1">
      <c r="A10" s="884" t="s">
        <v>720</v>
      </c>
      <c r="B10" s="1406">
        <v>361.94135774800003</v>
      </c>
      <c r="C10" s="886">
        <v>-5.1493260589990655</v>
      </c>
      <c r="D10" s="886">
        <v>215.15901058600008</v>
      </c>
      <c r="E10" s="886">
        <v>302.43887644399962</v>
      </c>
      <c r="F10" s="886">
        <v>220.94565396299998</v>
      </c>
      <c r="G10" s="886">
        <v>479.8154504329998</v>
      </c>
      <c r="H10" s="886">
        <v>371.12138796600095</v>
      </c>
      <c r="I10" s="886">
        <v>467.03221074899983</v>
      </c>
      <c r="J10" s="886">
        <v>654.89992756199877</v>
      </c>
    </row>
    <row r="11" spans="1:10" s="878" customFormat="1" ht="12" customHeight="1">
      <c r="A11" s="879" t="s">
        <v>256</v>
      </c>
      <c r="B11" s="1402">
        <v>1868.522484350003</v>
      </c>
      <c r="C11" s="880">
        <v>-312.30286470800195</v>
      </c>
      <c r="D11" s="880">
        <v>116.64480313500047</v>
      </c>
      <c r="E11" s="880">
        <v>-385.18287277000007</v>
      </c>
      <c r="F11" s="880">
        <v>578.96602349900058</v>
      </c>
      <c r="G11" s="880">
        <v>-555.44232316699663</v>
      </c>
      <c r="H11" s="880">
        <v>-430.06659365289153</v>
      </c>
      <c r="I11" s="880">
        <v>-259.31744346543582</v>
      </c>
      <c r="J11" s="880">
        <v>-1023.1171906096711</v>
      </c>
    </row>
    <row r="12" spans="1:10" s="878" customFormat="1" ht="12" customHeight="1">
      <c r="A12" s="887" t="s">
        <v>30</v>
      </c>
      <c r="B12" s="1407">
        <v>6.3681080039999998</v>
      </c>
      <c r="C12" s="888">
        <v>-11.203071767999994</v>
      </c>
      <c r="D12" s="888">
        <v>1.7925479149999983</v>
      </c>
      <c r="E12" s="888">
        <v>1.051114638</v>
      </c>
      <c r="F12" s="888">
        <v>0.89795000899999988</v>
      </c>
      <c r="G12" s="888">
        <v>7.9721676989999981</v>
      </c>
      <c r="H12" s="888">
        <v>-0.42572591399999982</v>
      </c>
      <c r="I12" s="888">
        <v>-3.0371783900000011</v>
      </c>
      <c r="J12" s="888">
        <v>3.8291771270000003</v>
      </c>
    </row>
    <row r="13" spans="1:10" s="878" customFormat="1" ht="12" customHeight="1">
      <c r="A13" s="887" t="s">
        <v>1623</v>
      </c>
      <c r="B13" s="1407">
        <v>18.418659734000073</v>
      </c>
      <c r="C13" s="888">
        <v>-25.859021624999741</v>
      </c>
      <c r="D13" s="888">
        <v>5.4495243350000493</v>
      </c>
      <c r="E13" s="888">
        <v>-7.5635382410001171</v>
      </c>
      <c r="F13" s="888">
        <v>14.301000930999997</v>
      </c>
      <c r="G13" s="888">
        <v>-15.806314350000036</v>
      </c>
      <c r="H13" s="888">
        <v>-12.780278860999942</v>
      </c>
      <c r="I13" s="888">
        <v>24.977485999999999</v>
      </c>
      <c r="J13" s="888">
        <v>3.645706000000132</v>
      </c>
    </row>
    <row r="14" spans="1:10" s="878" customFormat="1" ht="12" customHeight="1">
      <c r="A14" s="881" t="s">
        <v>1624</v>
      </c>
      <c r="B14" s="1403">
        <v>56.690999999999995</v>
      </c>
      <c r="C14" s="882">
        <v>-2.4405229180000028</v>
      </c>
      <c r="D14" s="882">
        <v>54.346000000000004</v>
      </c>
      <c r="E14" s="882">
        <v>60.253999999999998</v>
      </c>
      <c r="F14" s="882">
        <v>12.678000000000001</v>
      </c>
      <c r="G14" s="882">
        <v>95.155000000000001</v>
      </c>
      <c r="H14" s="882">
        <v>21.196999999999996</v>
      </c>
      <c r="I14" s="882">
        <v>15.783999999999999</v>
      </c>
      <c r="J14" s="882">
        <v>22.654000000000003</v>
      </c>
    </row>
    <row r="15" spans="1:10" s="878" customFormat="1" ht="12" customHeight="1">
      <c r="A15" s="879" t="s">
        <v>9</v>
      </c>
      <c r="B15" s="1404">
        <v>1913.1629326200029</v>
      </c>
      <c r="C15" s="883">
        <v>-300.08743776900201</v>
      </c>
      <c r="D15" s="883">
        <v>167.33382671500061</v>
      </c>
      <c r="E15" s="883">
        <v>-316.31320289100103</v>
      </c>
      <c r="F15" s="883">
        <v>578.24087257700035</v>
      </c>
      <c r="G15" s="883">
        <v>-436.50884111799627</v>
      </c>
      <c r="H15" s="883">
        <v>-396.51504070589073</v>
      </c>
      <c r="I15" s="883">
        <v>-271.55191385543748</v>
      </c>
      <c r="J15" s="883">
        <v>-1000.2797194826719</v>
      </c>
    </row>
    <row r="16" spans="1:10" s="878" customFormat="1" ht="12" customHeight="1">
      <c r="A16" s="887" t="s">
        <v>1207</v>
      </c>
      <c r="B16" s="1408">
        <v>328.23458425348025</v>
      </c>
      <c r="C16" s="889">
        <v>-423.41053352215067</v>
      </c>
      <c r="D16" s="889">
        <v>-258.95454656246972</v>
      </c>
      <c r="E16" s="889">
        <v>-261.92483422573002</v>
      </c>
      <c r="F16" s="889">
        <v>-97.191589325050188</v>
      </c>
      <c r="G16" s="889">
        <v>-818.76733640039902</v>
      </c>
      <c r="H16" s="889">
        <v>-347.80803661654051</v>
      </c>
      <c r="I16" s="889">
        <v>-170.91064118030948</v>
      </c>
      <c r="J16" s="889">
        <v>-299.57923388064012</v>
      </c>
    </row>
    <row r="17" spans="1:10" s="878" customFormat="1" ht="12" customHeight="1">
      <c r="A17" s="887" t="s">
        <v>198</v>
      </c>
      <c r="B17" s="1408">
        <v>-47.499470000000002</v>
      </c>
      <c r="C17" s="889">
        <v>14.799999759999999</v>
      </c>
      <c r="D17" s="889">
        <v>-8.2029999999999994</v>
      </c>
      <c r="E17" s="889">
        <v>-11.491</v>
      </c>
      <c r="F17" s="889">
        <v>-18.994</v>
      </c>
      <c r="G17" s="889">
        <v>14.08600032</v>
      </c>
      <c r="H17" s="889">
        <v>-2.9050000000000002</v>
      </c>
      <c r="I17" s="889">
        <v>-2.8179999999999987</v>
      </c>
      <c r="J17" s="889">
        <v>-1.5780000000000012</v>
      </c>
    </row>
    <row r="18" spans="1:10" s="892" customFormat="1" ht="12" customHeight="1">
      <c r="A18" s="890" t="s">
        <v>10</v>
      </c>
      <c r="B18" s="1409">
        <v>1537.4288773665203</v>
      </c>
      <c r="C18" s="891">
        <v>138.12309651314865</v>
      </c>
      <c r="D18" s="891">
        <v>418.0853732774699</v>
      </c>
      <c r="E18" s="891">
        <v>-65.879368665271386</v>
      </c>
      <c r="F18" s="891">
        <v>656.43846190205022</v>
      </c>
      <c r="G18" s="891">
        <v>396.34449460240182</v>
      </c>
      <c r="H18" s="891">
        <v>-51.612004089350989</v>
      </c>
      <c r="I18" s="891">
        <v>-103.45927267512843</v>
      </c>
      <c r="J18" s="891">
        <v>-702.27942160203179</v>
      </c>
    </row>
    <row r="19" spans="1:10" ht="7.5" customHeight="1"/>
    <row r="20" spans="1:10" ht="30" customHeight="1">
      <c r="A20" s="2431" t="s">
        <v>1946</v>
      </c>
      <c r="B20" s="2431"/>
      <c r="C20" s="2431"/>
      <c r="D20" s="2431"/>
      <c r="E20" s="2431"/>
      <c r="F20" s="2431"/>
      <c r="G20" s="2431"/>
      <c r="H20" s="2431"/>
      <c r="I20" s="2431"/>
      <c r="J20" s="2431"/>
    </row>
    <row r="21" spans="1:10" ht="12.75" customHeight="1">
      <c r="A21" s="2432" t="s">
        <v>1939</v>
      </c>
      <c r="B21" s="2432"/>
      <c r="C21" s="2432"/>
      <c r="D21" s="2432"/>
      <c r="E21" s="2432"/>
      <c r="F21" s="2432"/>
      <c r="G21" s="2432"/>
      <c r="H21" s="2432"/>
      <c r="I21" s="2432"/>
      <c r="J21" s="2432"/>
    </row>
    <row r="22" spans="1:10" ht="12.75" customHeight="1">
      <c r="A22" s="2432" t="s">
        <v>1634</v>
      </c>
      <c r="B22" s="2432"/>
      <c r="C22" s="2432"/>
      <c r="D22" s="2432"/>
      <c r="E22" s="2432"/>
      <c r="F22" s="2432"/>
      <c r="G22" s="2432"/>
      <c r="H22" s="2432"/>
      <c r="I22" s="2432"/>
      <c r="J22" s="2432"/>
    </row>
    <row r="23" spans="1:10" ht="21.75" customHeight="1">
      <c r="A23" s="2432" t="s">
        <v>1644</v>
      </c>
      <c r="B23" s="2432"/>
      <c r="C23" s="2432"/>
      <c r="D23" s="2432"/>
      <c r="E23" s="2432"/>
      <c r="F23" s="2432"/>
      <c r="G23" s="2432"/>
      <c r="H23" s="2432"/>
      <c r="I23" s="2432"/>
      <c r="J23" s="2432"/>
    </row>
  </sheetData>
  <mergeCells count="4">
    <mergeCell ref="A21:J21"/>
    <mergeCell ref="A22:J22"/>
    <mergeCell ref="A23:J23"/>
    <mergeCell ref="A20:J20"/>
  </mergeCells>
  <pageMargins left="0.70866141732283472" right="0.70866141732283472" top="0.6692913385826772" bottom="0.59055118110236227" header="0.51181102362204722" footer="0.51181102362204722"/>
  <pageSetup paperSize="9" scale="95" fitToHeight="0" orientation="portrait" r:id="rId1"/>
  <headerFooter scaleWithDoc="0">
    <oddHeader>&amp;L&amp;8FACT BOOK DNB - 1Q15&amp;C&amp;8CHAPTER 2 SEGMENTAL REPORTING&amp;R&amp;8Other operations/eliminations</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4"/>
  <sheetViews>
    <sheetView showGridLines="0" zoomScale="140" zoomScaleNormal="140" zoomScaleSheetLayoutView="110" workbookViewId="0"/>
  </sheetViews>
  <sheetFormatPr baseColWidth="10" defaultColWidth="10.85546875" defaultRowHeight="22.5" customHeight="1"/>
  <cols>
    <col min="1" max="1" width="35.28515625" style="967" customWidth="1"/>
    <col min="2" max="12" width="6.42578125" style="965" customWidth="1"/>
    <col min="13" max="16384" width="10.85546875" style="965"/>
  </cols>
  <sheetData>
    <row r="1" spans="1:10" s="622" customFormat="1" ht="22.5" customHeight="1">
      <c r="A1" s="739"/>
      <c r="B1" s="740"/>
      <c r="C1" s="740"/>
      <c r="D1" s="740"/>
      <c r="E1" s="740"/>
      <c r="F1" s="740"/>
      <c r="G1" s="740"/>
      <c r="H1" s="740"/>
      <c r="I1" s="740"/>
      <c r="J1" s="840"/>
    </row>
    <row r="2" spans="1:10" s="609" customFormat="1" ht="18.75" customHeight="1">
      <c r="A2" s="741" t="s">
        <v>1104</v>
      </c>
    </row>
    <row r="3" spans="1:10" s="609" customFormat="1" ht="12" customHeight="1"/>
    <row r="4" spans="1:10" s="878" customFormat="1" ht="13.5" customHeight="1">
      <c r="A4" s="877" t="s">
        <v>1</v>
      </c>
      <c r="B4" s="1235" t="s">
        <v>1546</v>
      </c>
      <c r="C4" s="310" t="s">
        <v>1488</v>
      </c>
      <c r="D4" s="822" t="s">
        <v>1385</v>
      </c>
      <c r="E4" s="822" t="s">
        <v>1258</v>
      </c>
      <c r="F4" s="822" t="s">
        <v>1189</v>
      </c>
      <c r="G4" s="822" t="s">
        <v>1052</v>
      </c>
      <c r="H4" s="822" t="s">
        <v>609</v>
      </c>
      <c r="I4" s="822" t="s">
        <v>328</v>
      </c>
      <c r="J4" s="822" t="s">
        <v>299</v>
      </c>
    </row>
    <row r="5" spans="1:10" s="878" customFormat="1" ht="12" customHeight="1">
      <c r="A5" s="879" t="s">
        <v>697</v>
      </c>
      <c r="B5" s="1425">
        <v>0</v>
      </c>
      <c r="C5" s="932">
        <v>0</v>
      </c>
      <c r="D5" s="932">
        <v>0</v>
      </c>
      <c r="E5" s="932">
        <v>0</v>
      </c>
      <c r="F5" s="932">
        <v>0</v>
      </c>
      <c r="G5" s="932">
        <v>0</v>
      </c>
      <c r="H5" s="932">
        <v>0</v>
      </c>
      <c r="I5" s="932">
        <v>0</v>
      </c>
      <c r="J5" s="932">
        <v>0</v>
      </c>
    </row>
    <row r="6" spans="1:10" s="878" customFormat="1" ht="12" customHeight="1">
      <c r="A6" s="881" t="s">
        <v>719</v>
      </c>
      <c r="B6" s="1420">
        <v>0</v>
      </c>
      <c r="C6" s="926">
        <v>0</v>
      </c>
      <c r="D6" s="926">
        <v>0</v>
      </c>
      <c r="E6" s="926">
        <v>0</v>
      </c>
      <c r="F6" s="926">
        <v>0</v>
      </c>
      <c r="G6" s="926">
        <v>0</v>
      </c>
      <c r="H6" s="926">
        <v>0</v>
      </c>
      <c r="I6" s="926">
        <v>0</v>
      </c>
      <c r="J6" s="926">
        <v>0</v>
      </c>
    </row>
    <row r="7" spans="1:10" s="878" customFormat="1" ht="12" customHeight="1">
      <c r="A7" s="879" t="s">
        <v>13</v>
      </c>
      <c r="B7" s="1425">
        <v>0</v>
      </c>
      <c r="C7" s="932">
        <v>0</v>
      </c>
      <c r="D7" s="932">
        <v>0</v>
      </c>
      <c r="E7" s="932">
        <v>0</v>
      </c>
      <c r="F7" s="932">
        <v>0</v>
      </c>
      <c r="G7" s="932">
        <v>0</v>
      </c>
      <c r="H7" s="932">
        <v>0</v>
      </c>
      <c r="I7" s="932">
        <v>0</v>
      </c>
      <c r="J7" s="932">
        <v>0</v>
      </c>
    </row>
    <row r="8" spans="1:10" s="878" customFormat="1" ht="12" customHeight="1">
      <c r="A8" s="881" t="s">
        <v>4</v>
      </c>
      <c r="B8" s="1420">
        <v>342.03916700000002</v>
      </c>
      <c r="C8" s="926">
        <v>477.65383899999983</v>
      </c>
      <c r="D8" s="926">
        <v>329.97584400000005</v>
      </c>
      <c r="E8" s="926">
        <v>600.05199100000004</v>
      </c>
      <c r="F8" s="926">
        <v>435.09248400000001</v>
      </c>
      <c r="G8" s="926">
        <v>622.10746200000017</v>
      </c>
      <c r="H8" s="926">
        <v>639.60930587561211</v>
      </c>
      <c r="I8" s="926">
        <v>596.93525117817444</v>
      </c>
      <c r="J8" s="926">
        <v>586.18223994621349</v>
      </c>
    </row>
    <row r="9" spans="1:10" s="878" customFormat="1" ht="12" customHeight="1">
      <c r="A9" s="879" t="s">
        <v>120</v>
      </c>
      <c r="B9" s="1417">
        <v>342.03916700000002</v>
      </c>
      <c r="C9" s="923">
        <v>477.65383899999983</v>
      </c>
      <c r="D9" s="923">
        <v>329.97584400000005</v>
      </c>
      <c r="E9" s="923">
        <v>600.05199100000004</v>
      </c>
      <c r="F9" s="923">
        <v>435.09248400000001</v>
      </c>
      <c r="G9" s="923">
        <v>622.10746200000017</v>
      </c>
      <c r="H9" s="923">
        <v>639.60930587561211</v>
      </c>
      <c r="I9" s="923">
        <v>596.93525117817444</v>
      </c>
      <c r="J9" s="923">
        <v>586.18223994621349</v>
      </c>
    </row>
    <row r="10" spans="1:10" s="878" customFormat="1" ht="12" customHeight="1">
      <c r="A10" s="881" t="s">
        <v>170</v>
      </c>
      <c r="B10" s="1418">
        <v>145.41719000000001</v>
      </c>
      <c r="C10" s="924">
        <v>165.17909700000001</v>
      </c>
      <c r="D10" s="924">
        <v>154.01971599999996</v>
      </c>
      <c r="E10" s="924">
        <v>153.57219900000001</v>
      </c>
      <c r="F10" s="924">
        <v>157.63753600000001</v>
      </c>
      <c r="G10" s="924">
        <v>220.97005100000001</v>
      </c>
      <c r="H10" s="924">
        <v>175.82660937583546</v>
      </c>
      <c r="I10" s="924">
        <v>221.25397443020682</v>
      </c>
      <c r="J10" s="924">
        <v>227.47335119395774</v>
      </c>
    </row>
    <row r="11" spans="1:10" s="878" customFormat="1" ht="12" customHeight="1">
      <c r="A11" s="879" t="s">
        <v>750</v>
      </c>
      <c r="B11" s="1417">
        <v>196.62197700000002</v>
      </c>
      <c r="C11" s="923">
        <v>312.47474199999982</v>
      </c>
      <c r="D11" s="923">
        <v>175.95612800000009</v>
      </c>
      <c r="E11" s="923">
        <v>446.47979200000003</v>
      </c>
      <c r="F11" s="923">
        <v>277.454948</v>
      </c>
      <c r="G11" s="923">
        <v>401.1374110000001</v>
      </c>
      <c r="H11" s="923">
        <v>463.78269649977659</v>
      </c>
      <c r="I11" s="923">
        <v>375.68127674796762</v>
      </c>
      <c r="J11" s="923">
        <v>358.70888875225575</v>
      </c>
    </row>
    <row r="12" spans="1:10" s="878" customFormat="1" ht="12" customHeight="1">
      <c r="A12" s="887" t="s">
        <v>1207</v>
      </c>
      <c r="B12" s="1421">
        <v>-33.195273999999998</v>
      </c>
      <c r="C12" s="927">
        <v>-123.39387300000001</v>
      </c>
      <c r="D12" s="927">
        <v>44.074196000000008</v>
      </c>
      <c r="E12" s="927">
        <v>136.13326699999999</v>
      </c>
      <c r="F12" s="927">
        <v>42.419316999999999</v>
      </c>
      <c r="G12" s="927">
        <v>-2.4152849999999901</v>
      </c>
      <c r="H12" s="927">
        <v>1.03126843233985</v>
      </c>
      <c r="I12" s="927">
        <v>97.62483378383007</v>
      </c>
      <c r="J12" s="927">
        <v>30.867063783830083</v>
      </c>
    </row>
    <row r="13" spans="1:10" s="892" customFormat="1" ht="12" customHeight="1">
      <c r="A13" s="890" t="s">
        <v>10</v>
      </c>
      <c r="B13" s="1422">
        <v>229.817251</v>
      </c>
      <c r="C13" s="928">
        <v>435.86861499999986</v>
      </c>
      <c r="D13" s="928">
        <v>131.88193200000009</v>
      </c>
      <c r="E13" s="928">
        <v>310.34652500000004</v>
      </c>
      <c r="F13" s="928">
        <v>235.035631</v>
      </c>
      <c r="G13" s="928">
        <v>403.5333730000001</v>
      </c>
      <c r="H13" s="928">
        <v>463.33919106743673</v>
      </c>
      <c r="I13" s="928">
        <v>278.05644296413755</v>
      </c>
      <c r="J13" s="928">
        <v>327.84182496842567</v>
      </c>
    </row>
    <row r="14" spans="1:10" s="540" customFormat="1" ht="7.5" customHeight="1">
      <c r="A14" s="1980"/>
      <c r="B14" s="851"/>
      <c r="C14" s="1815"/>
      <c r="D14" s="851"/>
      <c r="E14" s="851"/>
      <c r="F14" s="851"/>
      <c r="G14" s="851"/>
      <c r="H14" s="851"/>
      <c r="I14" s="851"/>
      <c r="J14" s="851"/>
    </row>
    <row r="15" spans="1:10" s="540" customFormat="1" ht="12" customHeight="1">
      <c r="A15" s="1984" t="s">
        <v>1262</v>
      </c>
      <c r="B15" s="1981"/>
      <c r="C15" s="1982"/>
      <c r="D15" s="1983"/>
      <c r="E15" s="1983"/>
      <c r="F15" s="1983"/>
      <c r="G15" s="1983"/>
      <c r="H15" s="1983"/>
      <c r="I15" s="1983"/>
      <c r="J15" s="1983"/>
    </row>
    <row r="16" spans="1:10" s="897" customFormat="1" ht="12" customHeight="1">
      <c r="A16" s="1993" t="s">
        <v>707</v>
      </c>
      <c r="B16" s="1423">
        <v>212.4426362009105</v>
      </c>
      <c r="C16" s="1127">
        <v>212.85322849658945</v>
      </c>
      <c r="D16" s="929">
        <v>217.40690220246407</v>
      </c>
      <c r="E16" s="929">
        <v>219.84113292669517</v>
      </c>
      <c r="F16" s="929">
        <v>226.6425175306145</v>
      </c>
      <c r="G16" s="929">
        <v>234.96485047028202</v>
      </c>
      <c r="H16" s="929">
        <v>234.14066596044555</v>
      </c>
      <c r="I16" s="929">
        <v>234.61320641683815</v>
      </c>
      <c r="J16" s="929">
        <v>232.02046652024757</v>
      </c>
    </row>
    <row r="17" spans="1:11" s="897" customFormat="1" ht="12" customHeight="1">
      <c r="A17" s="1993" t="s">
        <v>1265</v>
      </c>
      <c r="B17" s="1423">
        <v>17.238264000000001</v>
      </c>
      <c r="C17" s="1127">
        <v>17.353058119565219</v>
      </c>
      <c r="D17" s="929">
        <v>17.137217086956522</v>
      </c>
      <c r="E17" s="929">
        <v>16.487849406593405</v>
      </c>
      <c r="F17" s="929">
        <v>16.296968</v>
      </c>
      <c r="G17" s="929">
        <v>16.169397456521754</v>
      </c>
      <c r="H17" s="929">
        <v>16.579843243967687</v>
      </c>
      <c r="I17" s="929">
        <v>16.89295822660409</v>
      </c>
      <c r="J17" s="929">
        <v>16.405678632599997</v>
      </c>
    </row>
    <row r="18" spans="1:11" s="540" customFormat="1" ht="7.5" customHeight="1">
      <c r="A18" s="1990"/>
      <c r="B18" s="1978"/>
      <c r="C18" s="1979"/>
      <c r="D18" s="1978"/>
      <c r="E18" s="1978"/>
      <c r="F18" s="1978"/>
      <c r="G18" s="1978"/>
      <c r="H18" s="1978"/>
      <c r="I18" s="1978"/>
      <c r="J18" s="1978"/>
    </row>
    <row r="19" spans="1:11" s="540" customFormat="1" ht="12" customHeight="1">
      <c r="A19" s="1984" t="s">
        <v>1263</v>
      </c>
      <c r="B19" s="1981"/>
      <c r="C19" s="1982"/>
      <c r="D19" s="1983"/>
      <c r="E19" s="1983"/>
      <c r="F19" s="1983"/>
      <c r="G19" s="1983"/>
      <c r="H19" s="1983"/>
      <c r="I19" s="1983"/>
      <c r="J19" s="1983"/>
    </row>
    <row r="20" spans="1:11" s="897" customFormat="1" ht="12" customHeight="1">
      <c r="A20" s="1993" t="s">
        <v>1266</v>
      </c>
      <c r="B20" s="1423">
        <v>42.514777262336153</v>
      </c>
      <c r="C20" s="1127">
        <v>34.581339772294818</v>
      </c>
      <c r="D20" s="929">
        <v>46.676057899559439</v>
      </c>
      <c r="E20" s="929">
        <v>25.593148811000276</v>
      </c>
      <c r="F20" s="929">
        <v>36.23081110268042</v>
      </c>
      <c r="G20" s="929">
        <v>35.519595005275782</v>
      </c>
      <c r="H20" s="929">
        <v>27.489689058718806</v>
      </c>
      <c r="I20" s="929">
        <v>37.064987198111794</v>
      </c>
      <c r="J20" s="929">
        <v>38.805909782396363</v>
      </c>
    </row>
    <row r="21" spans="1:11" s="897" customFormat="1" ht="12" customHeight="1">
      <c r="A21" s="1994" t="s">
        <v>1267</v>
      </c>
      <c r="B21" s="1424">
        <v>5.4067893904836106</v>
      </c>
      <c r="C21" s="930">
        <v>9.9651677593324202</v>
      </c>
      <c r="D21" s="930">
        <v>3.0531633436308061</v>
      </c>
      <c r="E21" s="930">
        <v>7.5497808760664613</v>
      </c>
      <c r="F21" s="930">
        <v>5.8489410978505658</v>
      </c>
      <c r="G21" s="930">
        <v>9.9012644061675434</v>
      </c>
      <c r="H21" s="930">
        <v>11.087245220326928</v>
      </c>
      <c r="I21" s="930">
        <v>6.6020487483798629</v>
      </c>
      <c r="J21" s="930">
        <v>8.1043933894458871</v>
      </c>
    </row>
    <row r="22" spans="1:11" s="894" customFormat="1" ht="7.5" customHeight="1">
      <c r="A22" s="931"/>
      <c r="B22" s="931"/>
      <c r="C22" s="1824"/>
      <c r="D22" s="931"/>
      <c r="E22" s="931"/>
      <c r="F22" s="931"/>
      <c r="G22" s="931"/>
      <c r="H22" s="931"/>
      <c r="I22" s="931"/>
      <c r="J22" s="931"/>
      <c r="K22" s="931"/>
    </row>
    <row r="23" spans="1:11" s="609" customFormat="1" ht="12" customHeight="1">
      <c r="A23" s="933" t="s">
        <v>751</v>
      </c>
      <c r="B23" s="1426"/>
      <c r="C23" s="934"/>
      <c r="D23" s="934"/>
      <c r="E23" s="934"/>
      <c r="F23" s="934"/>
      <c r="G23" s="934"/>
      <c r="H23" s="934"/>
      <c r="I23" s="934"/>
      <c r="J23" s="934"/>
    </row>
    <row r="24" spans="1:11" s="938" customFormat="1" ht="12" customHeight="1">
      <c r="A24" s="935" t="s">
        <v>752</v>
      </c>
      <c r="B24" s="1427">
        <v>133.46799999999999</v>
      </c>
      <c r="C24" s="1825">
        <v>173.20893475750006</v>
      </c>
      <c r="D24" s="936">
        <v>149.24306524250002</v>
      </c>
      <c r="E24" s="936">
        <v>164.79999999999998</v>
      </c>
      <c r="F24" s="937">
        <v>160.15</v>
      </c>
      <c r="G24" s="937">
        <v>171.70400000000004</v>
      </c>
      <c r="H24" s="937">
        <v>173.81683170400001</v>
      </c>
      <c r="I24" s="937">
        <v>169.09734045600001</v>
      </c>
      <c r="J24" s="936">
        <v>167.36582783999998</v>
      </c>
    </row>
    <row r="25" spans="1:11" s="941" customFormat="1" ht="12" customHeight="1">
      <c r="A25" s="935" t="s">
        <v>753</v>
      </c>
      <c r="B25" s="1428">
        <v>34.889000000000003</v>
      </c>
      <c r="C25" s="939">
        <v>48.269522664154692</v>
      </c>
      <c r="D25" s="939">
        <v>3.0554773358453104</v>
      </c>
      <c r="E25" s="939">
        <v>23.78</v>
      </c>
      <c r="F25" s="940">
        <v>52.92</v>
      </c>
      <c r="G25" s="940">
        <v>15.274999999999999</v>
      </c>
      <c r="H25" s="940">
        <v>51.820804139925023</v>
      </c>
      <c r="I25" s="937">
        <v>5.5168927209071867</v>
      </c>
      <c r="J25" s="939">
        <v>-7.0176968608322099</v>
      </c>
    </row>
    <row r="26" spans="1:11" s="941" customFormat="1" ht="12" customHeight="1">
      <c r="A26" s="935" t="s">
        <v>754</v>
      </c>
      <c r="B26" s="1428">
        <v>-24.454999999999998</v>
      </c>
      <c r="C26" s="939">
        <v>121.3175554828166</v>
      </c>
      <c r="D26" s="939">
        <v>45.8404445171834</v>
      </c>
      <c r="E26" s="939">
        <v>80.156000000000006</v>
      </c>
      <c r="F26" s="940">
        <v>27.794</v>
      </c>
      <c r="G26" s="940">
        <v>41.168999999999983</v>
      </c>
      <c r="H26" s="940">
        <v>71.361611002077183</v>
      </c>
      <c r="I26" s="937">
        <v>22.966467964143614</v>
      </c>
      <c r="J26" s="939">
        <v>7.2819210337792128</v>
      </c>
    </row>
    <row r="27" spans="1:11" s="943" customFormat="1" ht="12" customHeight="1">
      <c r="A27" s="935" t="s">
        <v>1229</v>
      </c>
      <c r="B27" s="1427">
        <v>-171.79499999999999</v>
      </c>
      <c r="C27" s="1825">
        <v>-121.35524596981043</v>
      </c>
      <c r="D27" s="936">
        <v>-184.68375403018959</v>
      </c>
      <c r="E27" s="936">
        <v>-15.592999999999989</v>
      </c>
      <c r="F27" s="937">
        <v>-168.64700000000002</v>
      </c>
      <c r="G27" s="937">
        <v>37.972999999999985</v>
      </c>
      <c r="H27" s="942">
        <v>64.681674066488625</v>
      </c>
      <c r="I27" s="937">
        <v>25.710706952983045</v>
      </c>
      <c r="J27" s="936">
        <v>21.257618980528335</v>
      </c>
    </row>
    <row r="28" spans="1:11" s="943" customFormat="1" ht="12" customHeight="1">
      <c r="A28" s="944" t="s">
        <v>755</v>
      </c>
      <c r="B28" s="1429">
        <v>224.03200000000001</v>
      </c>
      <c r="C28" s="1826">
        <v>90.942583865531674</v>
      </c>
      <c r="D28" s="945">
        <v>162.5034161344683</v>
      </c>
      <c r="E28" s="945">
        <v>193.32999999999998</v>
      </c>
      <c r="F28" s="946">
        <v>205.24</v>
      </c>
      <c r="G28" s="946">
        <v>135.0656680688156</v>
      </c>
      <c r="H28" s="946">
        <v>102.15424551847033</v>
      </c>
      <c r="I28" s="946">
        <v>152.38986865393375</v>
      </c>
      <c r="J28" s="945">
        <v>169.82121775878036</v>
      </c>
    </row>
    <row r="29" spans="1:11" s="894" customFormat="1" ht="7.5" customHeight="1">
      <c r="A29" s="931"/>
      <c r="B29" s="931"/>
      <c r="C29" s="931"/>
      <c r="D29" s="931"/>
      <c r="E29" s="931"/>
      <c r="F29" s="931"/>
      <c r="G29" s="931"/>
      <c r="H29" s="931"/>
      <c r="I29" s="931"/>
      <c r="J29" s="931"/>
    </row>
    <row r="30" spans="1:11" s="894" customFormat="1" ht="18.75" customHeight="1">
      <c r="A30" s="2432" t="s">
        <v>1531</v>
      </c>
      <c r="B30" s="2432"/>
      <c r="C30" s="2432"/>
      <c r="D30" s="2432"/>
      <c r="E30" s="2432"/>
      <c r="F30" s="2432"/>
      <c r="G30" s="2432"/>
      <c r="H30" s="2432"/>
      <c r="I30" s="2432"/>
      <c r="J30" s="2432"/>
    </row>
    <row r="31" spans="1:11" s="894" customFormat="1" ht="7.5" customHeight="1">
      <c r="A31" s="2256"/>
      <c r="B31" s="2256"/>
      <c r="C31" s="2256"/>
      <c r="D31" s="2256"/>
      <c r="E31" s="2256"/>
      <c r="F31" s="2256"/>
      <c r="G31" s="2256"/>
      <c r="H31" s="2256"/>
      <c r="I31" s="2256"/>
      <c r="J31" s="2256"/>
    </row>
    <row r="32" spans="1:11" s="894" customFormat="1" ht="21.75" customHeight="1">
      <c r="A32" s="2452" t="s">
        <v>1435</v>
      </c>
      <c r="B32" s="2452"/>
      <c r="C32" s="2452"/>
      <c r="D32" s="2452"/>
      <c r="E32" s="2452"/>
      <c r="F32" s="2452"/>
      <c r="G32" s="2452"/>
      <c r="H32" s="2452"/>
      <c r="I32" s="2452"/>
      <c r="J32" s="2452"/>
    </row>
    <row r="33" spans="1:15" s="894" customFormat="1" ht="10.5" customHeight="1">
      <c r="A33" s="2452" t="s">
        <v>1245</v>
      </c>
      <c r="B33" s="2452"/>
      <c r="C33" s="2452"/>
      <c r="D33" s="2452"/>
      <c r="E33" s="2452"/>
      <c r="F33" s="2452"/>
      <c r="G33" s="2452"/>
      <c r="H33" s="2452"/>
      <c r="I33" s="2452"/>
      <c r="J33" s="2452"/>
    </row>
    <row r="35" spans="1:15" s="609" customFormat="1" ht="18.75" customHeight="1">
      <c r="A35" s="741" t="s">
        <v>1105</v>
      </c>
    </row>
    <row r="36" spans="1:15" s="609" customFormat="1" ht="7.5" customHeight="1">
      <c r="A36" s="741"/>
    </row>
    <row r="37" spans="1:15" s="894" customFormat="1" ht="14.25" customHeight="1">
      <c r="A37" s="2432" t="s">
        <v>756</v>
      </c>
      <c r="B37" s="2432"/>
      <c r="C37" s="2432"/>
      <c r="D37" s="2432"/>
      <c r="E37" s="2432"/>
      <c r="F37" s="2432"/>
      <c r="G37" s="2432"/>
      <c r="H37" s="2432"/>
      <c r="I37" s="2432"/>
      <c r="J37" s="2432"/>
    </row>
    <row r="38" spans="1:15" s="609" customFormat="1" ht="7.5" customHeight="1"/>
    <row r="39" spans="1:15" s="609" customFormat="1" ht="11.1" customHeight="1">
      <c r="B39" s="1396" t="s">
        <v>757</v>
      </c>
    </row>
    <row r="40" spans="1:15" s="609" customFormat="1" ht="11.1" customHeight="1">
      <c r="B40" s="1430" t="s">
        <v>758</v>
      </c>
    </row>
    <row r="41" spans="1:15" s="609" customFormat="1" ht="11.1" customHeight="1">
      <c r="B41" s="1430" t="s">
        <v>759</v>
      </c>
    </row>
    <row r="42" spans="1:15" s="609" customFormat="1" ht="11.1" customHeight="1">
      <c r="B42" s="1430" t="s">
        <v>5</v>
      </c>
    </row>
    <row r="43" spans="1:15" s="878" customFormat="1" ht="13.5" customHeight="1">
      <c r="A43" s="877" t="s">
        <v>1</v>
      </c>
      <c r="B43" s="1431" t="s">
        <v>1547</v>
      </c>
      <c r="C43" s="1235" t="s">
        <v>1546</v>
      </c>
      <c r="D43" s="310" t="s">
        <v>1488</v>
      </c>
      <c r="E43" s="822" t="s">
        <v>1385</v>
      </c>
      <c r="F43" s="822" t="s">
        <v>1258</v>
      </c>
      <c r="G43" s="822" t="s">
        <v>1189</v>
      </c>
      <c r="H43" s="822" t="s">
        <v>1052</v>
      </c>
      <c r="I43" s="822" t="s">
        <v>609</v>
      </c>
      <c r="J43" s="822" t="s">
        <v>328</v>
      </c>
    </row>
    <row r="44" spans="1:15" s="949" customFormat="1" ht="12" customHeight="1">
      <c r="A44" s="947" t="s">
        <v>821</v>
      </c>
      <c r="B44" s="1432">
        <v>3584</v>
      </c>
      <c r="C44" s="1432">
        <v>91.2</v>
      </c>
      <c r="D44" s="1827">
        <v>135</v>
      </c>
      <c r="E44" s="948">
        <v>217</v>
      </c>
      <c r="F44" s="948">
        <v>400</v>
      </c>
      <c r="G44" s="948">
        <v>753.95</v>
      </c>
      <c r="H44" s="948">
        <v>17.704000000000022</v>
      </c>
      <c r="I44" s="948">
        <v>106.7</v>
      </c>
      <c r="J44" s="948">
        <v>188</v>
      </c>
    </row>
    <row r="45" spans="1:15" s="949" customFormat="1" ht="12" customHeight="1">
      <c r="A45" s="950" t="s">
        <v>1540</v>
      </c>
      <c r="B45" s="1433">
        <v>3078</v>
      </c>
      <c r="C45" s="1433">
        <v>97.6</v>
      </c>
      <c r="D45" s="1828">
        <v>-217</v>
      </c>
      <c r="E45" s="951">
        <v>685</v>
      </c>
      <c r="F45" s="951">
        <v>-20</v>
      </c>
      <c r="G45" s="951">
        <v>954.89</v>
      </c>
      <c r="H45" s="951">
        <v>765.8449999999998</v>
      </c>
      <c r="I45" s="951">
        <v>259.60000000000002</v>
      </c>
      <c r="J45" s="951">
        <v>46</v>
      </c>
    </row>
    <row r="46" spans="1:15" s="949" customFormat="1" ht="12" customHeight="1">
      <c r="A46" s="952" t="s">
        <v>1541</v>
      </c>
      <c r="B46" s="2300">
        <v>6662</v>
      </c>
      <c r="C46" s="2300">
        <v>188.8</v>
      </c>
      <c r="D46" s="2301">
        <v>-82</v>
      </c>
      <c r="E46" s="2302">
        <v>902</v>
      </c>
      <c r="F46" s="2302">
        <v>380</v>
      </c>
      <c r="G46" s="2302">
        <v>1708.8400000000001</v>
      </c>
      <c r="H46" s="2302">
        <v>783.54899999999986</v>
      </c>
      <c r="I46" s="2302">
        <v>366.3</v>
      </c>
      <c r="J46" s="2302">
        <v>234</v>
      </c>
    </row>
    <row r="47" spans="1:15" s="949" customFormat="1" ht="12" customHeight="1">
      <c r="A47" s="950" t="s">
        <v>1663</v>
      </c>
      <c r="B47" s="1420">
        <v>0</v>
      </c>
      <c r="C47" s="1420">
        <v>0</v>
      </c>
      <c r="D47" s="926">
        <v>0</v>
      </c>
      <c r="E47" s="926">
        <v>0</v>
      </c>
      <c r="F47" s="926">
        <v>0</v>
      </c>
      <c r="G47" s="926">
        <v>0</v>
      </c>
      <c r="H47" s="926">
        <v>0</v>
      </c>
      <c r="I47" s="926">
        <v>0</v>
      </c>
      <c r="J47" s="926">
        <v>54</v>
      </c>
      <c r="O47" s="953"/>
    </row>
    <row r="48" spans="1:15" s="941" customFormat="1" ht="12" customHeight="1">
      <c r="A48" s="954" t="s">
        <v>51</v>
      </c>
      <c r="B48" s="1434">
        <v>6662</v>
      </c>
      <c r="C48" s="1434">
        <v>188.8</v>
      </c>
      <c r="D48" s="955">
        <v>-82</v>
      </c>
      <c r="E48" s="955">
        <v>902</v>
      </c>
      <c r="F48" s="955">
        <v>380</v>
      </c>
      <c r="G48" s="955">
        <v>1708.8400000000001</v>
      </c>
      <c r="H48" s="955">
        <v>783.54899999999986</v>
      </c>
      <c r="I48" s="955">
        <v>366.3</v>
      </c>
      <c r="J48" s="955">
        <v>288</v>
      </c>
      <c r="K48" s="956"/>
    </row>
    <row r="49" spans="1:12" s="960" customFormat="1" ht="9" customHeight="1">
      <c r="A49" s="957"/>
      <c r="B49" s="958"/>
      <c r="C49" s="958"/>
      <c r="D49" s="1829"/>
      <c r="E49" s="958"/>
      <c r="F49" s="958"/>
      <c r="G49" s="958"/>
      <c r="H49" s="958"/>
      <c r="I49" s="958"/>
      <c r="J49" s="958"/>
      <c r="K49" s="959"/>
    </row>
    <row r="50" spans="1:12" s="963" customFormat="1" ht="12" customHeight="1">
      <c r="A50" s="961" t="s">
        <v>760</v>
      </c>
      <c r="B50" s="1435">
        <v>1281.989</v>
      </c>
      <c r="C50" s="1435">
        <v>188.76899999999998</v>
      </c>
      <c r="D50" s="1830">
        <v>124.48</v>
      </c>
      <c r="E50" s="962">
        <v>97.2</v>
      </c>
      <c r="F50" s="962">
        <v>238</v>
      </c>
      <c r="G50" s="962">
        <v>392.56</v>
      </c>
      <c r="H50" s="962">
        <v>-4.4200000000000017</v>
      </c>
      <c r="I50" s="962">
        <v>19</v>
      </c>
      <c r="J50" s="962">
        <v>29</v>
      </c>
      <c r="L50" s="2252"/>
    </row>
    <row r="51" spans="1:12" s="963" customFormat="1" ht="12" customHeight="1">
      <c r="A51" s="964" t="s">
        <v>761</v>
      </c>
      <c r="B51" s="1420">
        <v>0</v>
      </c>
      <c r="C51" s="1420">
        <v>0</v>
      </c>
      <c r="D51" s="926">
        <v>0</v>
      </c>
      <c r="E51" s="926">
        <v>0</v>
      </c>
      <c r="F51" s="926">
        <v>0</v>
      </c>
      <c r="G51" s="926">
        <v>0</v>
      </c>
      <c r="H51" s="926">
        <v>0</v>
      </c>
      <c r="I51" s="926">
        <v>0</v>
      </c>
      <c r="J51" s="926">
        <v>19</v>
      </c>
    </row>
    <row r="52" spans="1:12" ht="7.5" customHeight="1">
      <c r="A52" s="965"/>
      <c r="B52" s="966"/>
      <c r="C52" s="966"/>
    </row>
    <row r="53" spans="1:12" s="894" customFormat="1" ht="100.5" customHeight="1">
      <c r="A53" s="2431" t="s">
        <v>1702</v>
      </c>
      <c r="B53" s="2431"/>
      <c r="C53" s="2431"/>
      <c r="D53" s="2431"/>
      <c r="E53" s="2431"/>
      <c r="F53" s="2431"/>
      <c r="G53" s="2431"/>
      <c r="H53" s="2431"/>
      <c r="I53" s="2431"/>
      <c r="J53" s="2431"/>
    </row>
    <row r="54" spans="1:12" s="894" customFormat="1" ht="21.75" customHeight="1">
      <c r="A54" s="2432"/>
      <c r="B54" s="2432"/>
      <c r="C54" s="2432"/>
      <c r="D54" s="2432"/>
      <c r="E54" s="2432"/>
      <c r="F54" s="2432"/>
      <c r="G54" s="2432"/>
      <c r="H54" s="2432"/>
      <c r="I54" s="2432"/>
      <c r="J54" s="2432"/>
    </row>
  </sheetData>
  <mergeCells count="6">
    <mergeCell ref="A30:J30"/>
    <mergeCell ref="A32:J32"/>
    <mergeCell ref="A37:J37"/>
    <mergeCell ref="A53:J53"/>
    <mergeCell ref="A54:J54"/>
    <mergeCell ref="A33:J33"/>
  </mergeCells>
  <pageMargins left="0.70866141732283472" right="0.70866141732283472" top="0.6692913385826772" bottom="0.59055118110236227" header="0.51181102362204722" footer="0.51181102362204722"/>
  <pageSetup paperSize="9" scale="95" orientation="portrait" r:id="rId1"/>
  <headerFooter scaleWithDoc="0">
    <oddHeader xml:space="preserve">&amp;L&amp;8FACT BOOK DNB - 1Q15&amp;C&amp;8CHAPTER 2 SEGMENTAL REPORTING&amp;R&amp;8Traditional pension products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GridLines="0" zoomScale="140" zoomScaleNormal="140" zoomScaleSheetLayoutView="90" workbookViewId="0"/>
  </sheetViews>
  <sheetFormatPr baseColWidth="10" defaultColWidth="10.85546875" defaultRowHeight="22.5" customHeight="1"/>
  <cols>
    <col min="1" max="1" width="35.28515625" style="894" customWidth="1"/>
    <col min="2" max="12" width="6.42578125" style="894" customWidth="1"/>
    <col min="13" max="13" width="11.5703125" style="894" bestFit="1" customWidth="1"/>
    <col min="14" max="16384" width="10.85546875" style="894"/>
  </cols>
  <sheetData>
    <row r="1" spans="1:10" s="622" customFormat="1" ht="22.5" customHeight="1">
      <c r="A1" s="739"/>
      <c r="B1" s="740"/>
      <c r="C1" s="740"/>
      <c r="D1" s="740"/>
      <c r="E1" s="740"/>
      <c r="F1" s="740"/>
      <c r="G1" s="740"/>
      <c r="H1" s="740"/>
      <c r="I1" s="740"/>
      <c r="J1" s="840"/>
    </row>
    <row r="2" spans="1:10" s="609" customFormat="1" ht="18.75" customHeight="1">
      <c r="A2" s="741" t="s">
        <v>1106</v>
      </c>
    </row>
    <row r="3" spans="1:10" s="609" customFormat="1" ht="12" customHeight="1"/>
    <row r="4" spans="1:10" s="878" customFormat="1" ht="13.5" customHeight="1">
      <c r="A4" s="877" t="s">
        <v>1</v>
      </c>
      <c r="B4" s="1235" t="s">
        <v>1546</v>
      </c>
      <c r="C4" s="310" t="s">
        <v>1488</v>
      </c>
      <c r="D4" s="822" t="s">
        <v>1385</v>
      </c>
      <c r="E4" s="822" t="s">
        <v>1258</v>
      </c>
      <c r="F4" s="822" t="s">
        <v>1189</v>
      </c>
      <c r="G4" s="822" t="s">
        <v>1052</v>
      </c>
      <c r="H4" s="822" t="s">
        <v>609</v>
      </c>
      <c r="I4" s="822" t="s">
        <v>328</v>
      </c>
      <c r="J4" s="822" t="s">
        <v>299</v>
      </c>
    </row>
    <row r="5" spans="1:10" s="878" customFormat="1" ht="12" customHeight="1">
      <c r="A5" s="879" t="s">
        <v>697</v>
      </c>
      <c r="B5" s="1417">
        <v>83.785457782999998</v>
      </c>
      <c r="C5" s="923">
        <v>103.04996320399999</v>
      </c>
      <c r="D5" s="923">
        <v>70.658867966999992</v>
      </c>
      <c r="E5" s="923">
        <v>64.024098812000005</v>
      </c>
      <c r="F5" s="923">
        <v>77.238821295000008</v>
      </c>
      <c r="G5" s="923">
        <v>88.849774172000025</v>
      </c>
      <c r="H5" s="923">
        <v>104.96847732599997</v>
      </c>
      <c r="I5" s="923">
        <v>104.16999999999999</v>
      </c>
      <c r="J5" s="923">
        <v>116.57300000000001</v>
      </c>
    </row>
    <row r="6" spans="1:10" s="878" customFormat="1" ht="12" customHeight="1">
      <c r="A6" s="881" t="s">
        <v>719</v>
      </c>
      <c r="B6" s="1418">
        <v>44.914000000000001</v>
      </c>
      <c r="C6" s="924">
        <v>49.021999999999984</v>
      </c>
      <c r="D6" s="924">
        <v>51.946999999999996</v>
      </c>
      <c r="E6" s="924">
        <v>51.675000000000004</v>
      </c>
      <c r="F6" s="924">
        <v>53.01</v>
      </c>
      <c r="G6" s="924">
        <v>58.979000000000013</v>
      </c>
      <c r="H6" s="924">
        <v>62.169487564677326</v>
      </c>
      <c r="I6" s="924">
        <v>67.3341066055917</v>
      </c>
      <c r="J6" s="924">
        <v>69.278405829730985</v>
      </c>
    </row>
    <row r="7" spans="1:10" s="878" customFormat="1" ht="12" customHeight="1">
      <c r="A7" s="879" t="s">
        <v>13</v>
      </c>
      <c r="B7" s="1417">
        <v>128.69945778300001</v>
      </c>
      <c r="C7" s="923">
        <v>152.07196320399999</v>
      </c>
      <c r="D7" s="923">
        <v>122.60586796699999</v>
      </c>
      <c r="E7" s="923">
        <v>115.69909881200002</v>
      </c>
      <c r="F7" s="923">
        <v>130.248821295</v>
      </c>
      <c r="G7" s="923">
        <v>147.82877417200004</v>
      </c>
      <c r="H7" s="923">
        <v>167.1379648906773</v>
      </c>
      <c r="I7" s="923">
        <v>171.50410660559169</v>
      </c>
      <c r="J7" s="923">
        <v>185.85140582973099</v>
      </c>
    </row>
    <row r="8" spans="1:10" s="878" customFormat="1" ht="12" customHeight="1">
      <c r="A8" s="1199" t="s">
        <v>1217</v>
      </c>
      <c r="B8" s="1421">
        <v>444.95085366899997</v>
      </c>
      <c r="C8" s="927">
        <v>510.93284910000011</v>
      </c>
      <c r="D8" s="927">
        <v>409.87159897700008</v>
      </c>
      <c r="E8" s="927">
        <v>368.61044691099994</v>
      </c>
      <c r="F8" s="927">
        <v>438.74657191099993</v>
      </c>
      <c r="G8" s="927">
        <v>360.84512326600003</v>
      </c>
      <c r="H8" s="927">
        <v>323.13757240200005</v>
      </c>
      <c r="I8" s="927">
        <v>385.56795911399996</v>
      </c>
      <c r="J8" s="927">
        <v>242.474853395</v>
      </c>
    </row>
    <row r="9" spans="1:10" s="878" customFormat="1" ht="12" customHeight="1">
      <c r="A9" s="1188" t="s">
        <v>1218</v>
      </c>
      <c r="B9" s="1418">
        <v>1089.7526650370003</v>
      </c>
      <c r="C9" s="924">
        <v>454.9644612660004</v>
      </c>
      <c r="D9" s="924">
        <v>1066.8783799799992</v>
      </c>
      <c r="E9" s="924">
        <v>937.50988888700044</v>
      </c>
      <c r="F9" s="924">
        <v>1049.7339322219998</v>
      </c>
      <c r="G9" s="924">
        <v>1024.6396783159998</v>
      </c>
      <c r="H9" s="924">
        <v>948.21502902100008</v>
      </c>
      <c r="I9" s="924">
        <v>791.449508681</v>
      </c>
      <c r="J9" s="924">
        <v>1073.9571644530001</v>
      </c>
    </row>
    <row r="10" spans="1:10" s="878" customFormat="1" ht="12" customHeight="1">
      <c r="A10" s="879" t="s">
        <v>120</v>
      </c>
      <c r="B10" s="1417">
        <v>1663.4029764890001</v>
      </c>
      <c r="C10" s="923">
        <v>1117.9692735700005</v>
      </c>
      <c r="D10" s="923">
        <v>1599.3558469239993</v>
      </c>
      <c r="E10" s="923">
        <v>1421.8194346100004</v>
      </c>
      <c r="F10" s="923">
        <v>1618.7293254279998</v>
      </c>
      <c r="G10" s="923">
        <v>1533.3135757539999</v>
      </c>
      <c r="H10" s="923">
        <v>1438.4905663136774</v>
      </c>
      <c r="I10" s="923">
        <v>1348.5215744005916</v>
      </c>
      <c r="J10" s="923">
        <v>1502.2834236777312</v>
      </c>
    </row>
    <row r="11" spans="1:10" s="878" customFormat="1" ht="12" customHeight="1">
      <c r="A11" s="881" t="s">
        <v>170</v>
      </c>
      <c r="B11" s="1418">
        <v>642.89265160000002</v>
      </c>
      <c r="C11" s="924">
        <v>585.56272710600035</v>
      </c>
      <c r="D11" s="924">
        <v>576.68103751399997</v>
      </c>
      <c r="E11" s="924">
        <v>582.06503380600009</v>
      </c>
      <c r="F11" s="924">
        <v>576.57237045299996</v>
      </c>
      <c r="G11" s="924">
        <v>525.71185320799987</v>
      </c>
      <c r="H11" s="924">
        <v>540.873691409</v>
      </c>
      <c r="I11" s="924">
        <v>533.70100000000002</v>
      </c>
      <c r="J11" s="924">
        <v>500.81700000000001</v>
      </c>
    </row>
    <row r="12" spans="1:10" s="878" customFormat="1" ht="12" customHeight="1">
      <c r="A12" s="879" t="s">
        <v>256</v>
      </c>
      <c r="B12" s="1417">
        <v>1020.5103248890001</v>
      </c>
      <c r="C12" s="923">
        <v>532.40654646400014</v>
      </c>
      <c r="D12" s="923">
        <v>1022.6748094099993</v>
      </c>
      <c r="E12" s="923">
        <v>839.75440080400028</v>
      </c>
      <c r="F12" s="923">
        <v>1042.1569549749997</v>
      </c>
      <c r="G12" s="923">
        <v>1007.601722546</v>
      </c>
      <c r="H12" s="923">
        <v>897.61687490467739</v>
      </c>
      <c r="I12" s="923">
        <v>814.82057440059157</v>
      </c>
      <c r="J12" s="923">
        <v>1001.4664236777312</v>
      </c>
    </row>
    <row r="13" spans="1:10" s="878" customFormat="1" ht="12" customHeight="1">
      <c r="A13" s="887" t="s">
        <v>30</v>
      </c>
      <c r="B13" s="1419">
        <v>0</v>
      </c>
      <c r="C13" s="925">
        <v>-1.0889999999999999E-3</v>
      </c>
      <c r="D13" s="925">
        <v>0</v>
      </c>
      <c r="E13" s="925">
        <v>0</v>
      </c>
      <c r="F13" s="925">
        <v>0</v>
      </c>
      <c r="G13" s="925">
        <v>-5.9650000000000284E-6</v>
      </c>
      <c r="H13" s="925">
        <v>-5.8191299999999998E-4</v>
      </c>
      <c r="I13" s="925">
        <v>0</v>
      </c>
      <c r="J13" s="925">
        <v>0</v>
      </c>
    </row>
    <row r="14" spans="1:10" s="878" customFormat="1" ht="12" customHeight="1">
      <c r="A14" s="881" t="s">
        <v>1416</v>
      </c>
      <c r="B14" s="1420">
        <v>0</v>
      </c>
      <c r="C14" s="926">
        <v>0</v>
      </c>
      <c r="D14" s="926">
        <v>0</v>
      </c>
      <c r="E14" s="926">
        <v>0</v>
      </c>
      <c r="F14" s="926">
        <v>0</v>
      </c>
      <c r="G14" s="926">
        <v>0</v>
      </c>
      <c r="H14" s="926">
        <v>0</v>
      </c>
      <c r="I14" s="926">
        <v>0</v>
      </c>
      <c r="J14" s="926">
        <v>0</v>
      </c>
    </row>
    <row r="15" spans="1:10" s="878" customFormat="1" ht="12" customHeight="1">
      <c r="A15" s="879" t="s">
        <v>9</v>
      </c>
      <c r="B15" s="1417">
        <v>1020.5103248890001</v>
      </c>
      <c r="C15" s="923">
        <v>532.40545746400016</v>
      </c>
      <c r="D15" s="923">
        <v>1022.6748094099993</v>
      </c>
      <c r="E15" s="923">
        <v>839.75440080400028</v>
      </c>
      <c r="F15" s="923">
        <v>1042.1569549749997</v>
      </c>
      <c r="G15" s="923">
        <v>1007.601716581</v>
      </c>
      <c r="H15" s="923">
        <v>897.61629299167737</v>
      </c>
      <c r="I15" s="923">
        <v>814.82057440059157</v>
      </c>
      <c r="J15" s="923">
        <v>1001.4664236777312</v>
      </c>
    </row>
    <row r="16" spans="1:10" s="878" customFormat="1" ht="12" customHeight="1">
      <c r="A16" s="887" t="s">
        <v>1207</v>
      </c>
      <c r="B16" s="1421">
        <v>265.33268447114006</v>
      </c>
      <c r="C16" s="927">
        <v>143.74947351527993</v>
      </c>
      <c r="D16" s="927">
        <v>276.12219854070008</v>
      </c>
      <c r="E16" s="927">
        <v>226.7336882170801</v>
      </c>
      <c r="F16" s="927">
        <v>281.38237784324997</v>
      </c>
      <c r="G16" s="927">
        <v>292.20449780849049</v>
      </c>
      <c r="H16" s="927">
        <v>260.30886580405615</v>
      </c>
      <c r="I16" s="927">
        <v>236.29783091562157</v>
      </c>
      <c r="J16" s="927">
        <v>290.42525769062195</v>
      </c>
    </row>
    <row r="17" spans="1:10" s="892" customFormat="1" ht="12" customHeight="1">
      <c r="A17" s="890" t="s">
        <v>10</v>
      </c>
      <c r="B17" s="1422">
        <v>755.17764041786006</v>
      </c>
      <c r="C17" s="928">
        <v>388.65598394872023</v>
      </c>
      <c r="D17" s="928">
        <v>746.5526108692992</v>
      </c>
      <c r="E17" s="928">
        <v>613.02071258692013</v>
      </c>
      <c r="F17" s="928">
        <v>760.77457713174977</v>
      </c>
      <c r="G17" s="928">
        <v>715.39721877250952</v>
      </c>
      <c r="H17" s="928">
        <v>637.30742718762122</v>
      </c>
      <c r="I17" s="928">
        <v>578.52274348496996</v>
      </c>
      <c r="J17" s="928">
        <v>711.04116598710925</v>
      </c>
    </row>
    <row r="18" spans="1:10" s="540" customFormat="1" ht="7.5" customHeight="1">
      <c r="A18" s="1980"/>
      <c r="B18" s="851"/>
      <c r="C18" s="1815"/>
      <c r="D18" s="851"/>
      <c r="E18" s="851"/>
      <c r="F18" s="851"/>
      <c r="G18" s="851"/>
      <c r="H18" s="851"/>
      <c r="I18" s="851"/>
      <c r="J18" s="851"/>
    </row>
    <row r="19" spans="1:10" s="540" customFormat="1" ht="12" customHeight="1">
      <c r="A19" s="1984" t="s">
        <v>1262</v>
      </c>
      <c r="B19" s="1981"/>
      <c r="C19" s="1982"/>
      <c r="D19" s="1983"/>
      <c r="E19" s="1983"/>
      <c r="F19" s="1983"/>
      <c r="G19" s="1983"/>
      <c r="H19" s="1983"/>
      <c r="I19" s="1983"/>
      <c r="J19" s="1983"/>
    </row>
    <row r="20" spans="1:10" s="897" customFormat="1" ht="12" customHeight="1">
      <c r="A20" s="1994" t="s">
        <v>1265</v>
      </c>
      <c r="B20" s="1476">
        <v>16.660115999999999</v>
      </c>
      <c r="C20" s="1128">
        <v>12.059272565217395</v>
      </c>
      <c r="D20" s="1995">
        <v>12.123247108695647</v>
      </c>
      <c r="E20" s="1995">
        <v>12.192011043956047</v>
      </c>
      <c r="F20" s="1995">
        <v>12.646329</v>
      </c>
      <c r="G20" s="1995">
        <v>13.798726206521749</v>
      </c>
      <c r="H20" s="1995">
        <v>14.486216148714899</v>
      </c>
      <c r="I20" s="1995">
        <v>14.547262637475148</v>
      </c>
      <c r="J20" s="1995">
        <v>14.787495981199891</v>
      </c>
    </row>
    <row r="21" spans="1:10" s="540" customFormat="1" ht="7.5" customHeight="1">
      <c r="A21" s="1990"/>
      <c r="B21" s="1978"/>
      <c r="C21" s="1979"/>
      <c r="D21" s="1978"/>
      <c r="E21" s="1978"/>
      <c r="F21" s="1978"/>
      <c r="G21" s="1978"/>
      <c r="H21" s="1978"/>
      <c r="I21" s="1978"/>
      <c r="J21" s="1978"/>
    </row>
    <row r="22" spans="1:10" s="540" customFormat="1" ht="12" customHeight="1">
      <c r="A22" s="1984" t="s">
        <v>1263</v>
      </c>
      <c r="B22" s="1981"/>
      <c r="C22" s="1982"/>
      <c r="D22" s="1983"/>
      <c r="E22" s="1983"/>
      <c r="F22" s="1983"/>
      <c r="G22" s="1983"/>
      <c r="H22" s="1983"/>
      <c r="I22" s="1983"/>
      <c r="J22" s="1983"/>
    </row>
    <row r="23" spans="1:10" s="897" customFormat="1" ht="12" customHeight="1">
      <c r="A23" s="1993" t="s">
        <v>1266</v>
      </c>
      <c r="B23" s="1423">
        <v>38.649242588045311</v>
      </c>
      <c r="C23" s="1127">
        <v>52.377354275232321</v>
      </c>
      <c r="D23" s="929">
        <v>36.057081269507101</v>
      </c>
      <c r="E23" s="929">
        <v>40.938041753920622</v>
      </c>
      <c r="F23" s="929">
        <v>35.618825296845202</v>
      </c>
      <c r="G23" s="929">
        <v>34.285997432031053</v>
      </c>
      <c r="H23" s="929">
        <v>37.600086095459105</v>
      </c>
      <c r="I23" s="929">
        <v>39.576749095558696</v>
      </c>
      <c r="J23" s="929">
        <v>33.337051591367015</v>
      </c>
    </row>
    <row r="24" spans="1:10" s="897" customFormat="1" ht="12" customHeight="1">
      <c r="A24" s="1994" t="s">
        <v>1267</v>
      </c>
      <c r="B24" s="1424">
        <v>18.383214588829922</v>
      </c>
      <c r="C24" s="930">
        <v>12.786429386697447</v>
      </c>
      <c r="D24" s="930">
        <v>24.431295593047555</v>
      </c>
      <c r="E24" s="930">
        <v>20.167463208735377</v>
      </c>
      <c r="F24" s="930">
        <v>24.397305833274594</v>
      </c>
      <c r="G24" s="930">
        <v>20.569005156223888</v>
      </c>
      <c r="H24" s="930">
        <v>17.454168000925087</v>
      </c>
      <c r="I24" s="930">
        <v>15.95109595818224</v>
      </c>
      <c r="J24" s="930">
        <v>19.500711503980419</v>
      </c>
    </row>
    <row r="25" spans="1:10" ht="7.5" customHeight="1">
      <c r="A25" s="931"/>
      <c r="B25" s="931"/>
      <c r="C25" s="931"/>
      <c r="D25" s="931"/>
      <c r="E25" s="931"/>
      <c r="F25" s="931"/>
      <c r="G25" s="931"/>
      <c r="H25" s="931"/>
      <c r="I25" s="931"/>
      <c r="J25" s="931"/>
    </row>
    <row r="26" spans="1:10" ht="12" customHeight="1">
      <c r="A26" s="2452" t="s">
        <v>1940</v>
      </c>
      <c r="B26" s="2452"/>
      <c r="C26" s="2452"/>
      <c r="D26" s="2452"/>
      <c r="E26" s="2452"/>
      <c r="F26" s="2452"/>
      <c r="G26" s="2452"/>
      <c r="H26" s="2452"/>
      <c r="I26" s="2452"/>
      <c r="J26" s="2452"/>
    </row>
    <row r="27" spans="1:10" ht="22.5" customHeight="1">
      <c r="B27" s="1686"/>
      <c r="C27" s="1686"/>
      <c r="D27" s="1686"/>
      <c r="E27" s="1686"/>
      <c r="F27" s="1686"/>
      <c r="G27" s="1686"/>
      <c r="H27" s="1686"/>
      <c r="I27" s="1686"/>
      <c r="J27" s="1686"/>
    </row>
    <row r="28" spans="1:10" s="609" customFormat="1" ht="18.75" customHeight="1">
      <c r="A28" s="741" t="s">
        <v>1107</v>
      </c>
    </row>
    <row r="29" spans="1:10" s="609" customFormat="1" ht="12" customHeight="1"/>
    <row r="30" spans="1:10" s="878" customFormat="1" ht="13.5" customHeight="1">
      <c r="A30" s="877" t="s">
        <v>1</v>
      </c>
      <c r="B30" s="1235" t="s">
        <v>1546</v>
      </c>
      <c r="C30" s="310" t="s">
        <v>1488</v>
      </c>
      <c r="D30" s="822" t="s">
        <v>1385</v>
      </c>
      <c r="E30" s="822" t="s">
        <v>1258</v>
      </c>
      <c r="F30" s="822" t="s">
        <v>1189</v>
      </c>
      <c r="G30" s="822" t="s">
        <v>1052</v>
      </c>
      <c r="H30" s="822" t="s">
        <v>609</v>
      </c>
      <c r="I30" s="822" t="s">
        <v>328</v>
      </c>
      <c r="J30" s="822" t="s">
        <v>299</v>
      </c>
    </row>
    <row r="31" spans="1:10" s="878" customFormat="1" ht="12" customHeight="1">
      <c r="A31" s="879" t="s">
        <v>762</v>
      </c>
      <c r="B31" s="1417">
        <v>554.48296986300022</v>
      </c>
      <c r="C31" s="923">
        <v>442.44577713999996</v>
      </c>
      <c r="D31" s="923">
        <v>366.59459723899971</v>
      </c>
      <c r="E31" s="923">
        <v>307.62936197600106</v>
      </c>
      <c r="F31" s="923">
        <v>335.61882065800006</v>
      </c>
      <c r="G31" s="923">
        <v>361.69070832133212</v>
      </c>
      <c r="H31" s="923">
        <v>373.48705016289153</v>
      </c>
      <c r="I31" s="923">
        <v>343.433149553173</v>
      </c>
      <c r="J31" s="923">
        <v>405.73456822028965</v>
      </c>
    </row>
    <row r="32" spans="1:10" s="878" customFormat="1" ht="12" customHeight="1">
      <c r="A32" s="887" t="s">
        <v>763</v>
      </c>
      <c r="B32" s="1421">
        <v>126.57122718399988</v>
      </c>
      <c r="C32" s="927">
        <v>143.24846176359546</v>
      </c>
      <c r="D32" s="927">
        <v>103.01549893229542</v>
      </c>
      <c r="E32" s="927">
        <v>104.64131216981455</v>
      </c>
      <c r="F32" s="927">
        <v>154.30086660629433</v>
      </c>
      <c r="G32" s="927">
        <v>114.36604250000012</v>
      </c>
      <c r="H32" s="927">
        <v>92.989307947800398</v>
      </c>
      <c r="I32" s="927">
        <v>95.209620540225117</v>
      </c>
      <c r="J32" s="927">
        <v>96.637244511974487</v>
      </c>
    </row>
    <row r="33" spans="1:14" s="878" customFormat="1" ht="12" customHeight="1">
      <c r="A33" s="887" t="s">
        <v>764</v>
      </c>
      <c r="B33" s="1421">
        <v>316.04093387</v>
      </c>
      <c r="C33" s="927">
        <v>407.14757733340417</v>
      </c>
      <c r="D33" s="927">
        <v>326.82702430170474</v>
      </c>
      <c r="E33" s="927">
        <v>339.85726251718546</v>
      </c>
      <c r="F33" s="927">
        <v>351.14829732770562</v>
      </c>
      <c r="G33" s="927">
        <v>282.53179372199997</v>
      </c>
      <c r="H33" s="927">
        <v>223.99833745829855</v>
      </c>
      <c r="I33" s="927">
        <v>344.292810255625</v>
      </c>
      <c r="J33" s="927">
        <v>168.17465228607645</v>
      </c>
    </row>
    <row r="34" spans="1:14" s="878" customFormat="1" ht="12" customHeight="1">
      <c r="A34" s="887" t="s">
        <v>765</v>
      </c>
      <c r="B34" s="1421">
        <v>69.842588485999997</v>
      </c>
      <c r="C34" s="927">
        <v>75.049026055000013</v>
      </c>
      <c r="D34" s="927">
        <v>71.98394621700001</v>
      </c>
      <c r="E34" s="927">
        <v>66.468230000000005</v>
      </c>
      <c r="F34" s="927">
        <v>56.974853000000003</v>
      </c>
      <c r="G34" s="927">
        <v>60.849027999999997</v>
      </c>
      <c r="H34" s="927">
        <v>56.049860453000008</v>
      </c>
      <c r="I34" s="927">
        <v>53.421165931999973</v>
      </c>
      <c r="J34" s="927">
        <v>48.682470615000014</v>
      </c>
    </row>
    <row r="35" spans="1:14" s="878" customFormat="1" ht="12" customHeight="1">
      <c r="A35" s="881" t="s">
        <v>766</v>
      </c>
      <c r="B35" s="1418">
        <v>24.85</v>
      </c>
      <c r="C35" s="924">
        <v>23.613999999999979</v>
      </c>
      <c r="D35" s="924">
        <v>23.026</v>
      </c>
      <c r="E35" s="924">
        <v>22.874000000000006</v>
      </c>
      <c r="F35" s="924">
        <v>22.062999999999999</v>
      </c>
      <c r="G35" s="924">
        <v>25.69100000000001</v>
      </c>
      <c r="H35" s="924">
        <v>27.37685177083393</v>
      </c>
      <c r="I35" s="924">
        <v>29.664938347077815</v>
      </c>
      <c r="J35" s="924">
        <v>30.29620988208827</v>
      </c>
    </row>
    <row r="36" spans="1:14" s="878" customFormat="1" ht="12" customHeight="1">
      <c r="A36" s="887" t="s">
        <v>767</v>
      </c>
      <c r="B36" s="1421">
        <v>1091.787719403</v>
      </c>
      <c r="C36" s="927">
        <v>1091.5048422919997</v>
      </c>
      <c r="D36" s="927">
        <v>891.44706668999982</v>
      </c>
      <c r="E36" s="927">
        <v>841.47016666300101</v>
      </c>
      <c r="F36" s="927">
        <v>920.10583759200006</v>
      </c>
      <c r="G36" s="927">
        <v>845.12857254333221</v>
      </c>
      <c r="H36" s="927">
        <v>773.90140779282444</v>
      </c>
      <c r="I36" s="927">
        <v>866.02168462810096</v>
      </c>
      <c r="J36" s="927">
        <v>749.5251455154289</v>
      </c>
    </row>
    <row r="37" spans="1:14" s="878" customFormat="1" ht="12" customHeight="1">
      <c r="A37" s="887" t="s">
        <v>768</v>
      </c>
      <c r="B37" s="1421">
        <v>338.113559509065</v>
      </c>
      <c r="C37" s="927">
        <v>46.431668041329104</v>
      </c>
      <c r="D37" s="927">
        <v>327.84144517531399</v>
      </c>
      <c r="E37" s="927">
        <v>272.41122879023999</v>
      </c>
      <c r="F37" s="927">
        <v>265.197</v>
      </c>
      <c r="G37" s="927">
        <v>240.21980291693501</v>
      </c>
      <c r="H37" s="927">
        <v>323.80403595059596</v>
      </c>
      <c r="I37" s="927">
        <v>194.703374313301</v>
      </c>
      <c r="J37" s="927">
        <v>379.17433518778802</v>
      </c>
    </row>
    <row r="38" spans="1:14" s="878" customFormat="1" ht="12" customHeight="1">
      <c r="A38" s="887" t="s">
        <v>769</v>
      </c>
      <c r="B38" s="1421">
        <v>213.43769757693488</v>
      </c>
      <c r="C38" s="927">
        <v>-45.375236763329156</v>
      </c>
      <c r="D38" s="927">
        <v>351.14633505868682</v>
      </c>
      <c r="E38" s="927">
        <v>279.13703915675961</v>
      </c>
      <c r="F38" s="927">
        <v>402.47948783600003</v>
      </c>
      <c r="G38" s="927">
        <v>414.67668927406555</v>
      </c>
      <c r="H38" s="927">
        <v>305.99257528940325</v>
      </c>
      <c r="I38" s="927">
        <v>250.12762568669899</v>
      </c>
      <c r="J38" s="927">
        <v>334.60166481221199</v>
      </c>
    </row>
    <row r="39" spans="1:14" s="878" customFormat="1" ht="12" customHeight="1">
      <c r="A39" s="881" t="s">
        <v>770</v>
      </c>
      <c r="B39" s="1418">
        <v>20.064</v>
      </c>
      <c r="C39" s="924">
        <v>25.408000000000005</v>
      </c>
      <c r="D39" s="924">
        <v>28.920999999999996</v>
      </c>
      <c r="E39" s="924">
        <v>28.800999999999998</v>
      </c>
      <c r="F39" s="924">
        <v>30.946999999999999</v>
      </c>
      <c r="G39" s="924">
        <v>33.288000000000004</v>
      </c>
      <c r="H39" s="924">
        <v>34.792635793843395</v>
      </c>
      <c r="I39" s="924">
        <v>37.669168258513885</v>
      </c>
      <c r="J39" s="924">
        <v>38.982195947642715</v>
      </c>
    </row>
    <row r="40" spans="1:14" s="878" customFormat="1" ht="12" customHeight="1">
      <c r="A40" s="879" t="s">
        <v>771</v>
      </c>
      <c r="B40" s="1421">
        <v>571.61525708599981</v>
      </c>
      <c r="C40" s="927">
        <v>26.464431277999953</v>
      </c>
      <c r="D40" s="923">
        <v>707.90878023400091</v>
      </c>
      <c r="E40" s="923">
        <v>580.3492679469997</v>
      </c>
      <c r="F40" s="923">
        <v>698.62348783599998</v>
      </c>
      <c r="G40" s="923">
        <v>688.18449219100057</v>
      </c>
      <c r="H40" s="923">
        <v>664.58924703384264</v>
      </c>
      <c r="I40" s="923">
        <v>482.5001682585139</v>
      </c>
      <c r="J40" s="923">
        <v>752.75819594764278</v>
      </c>
    </row>
    <row r="41" spans="1:14" s="878" customFormat="1" ht="12" customHeight="1">
      <c r="A41" s="884" t="s">
        <v>120</v>
      </c>
      <c r="B41" s="1947">
        <v>1663.4029764889997</v>
      </c>
      <c r="C41" s="968">
        <v>1117.9692735699996</v>
      </c>
      <c r="D41" s="968">
        <v>1599.3558469240006</v>
      </c>
      <c r="E41" s="968">
        <v>1421.8194346100008</v>
      </c>
      <c r="F41" s="968">
        <v>1618.729325428</v>
      </c>
      <c r="G41" s="968">
        <v>1533.3130647343328</v>
      </c>
      <c r="H41" s="968">
        <v>1438.4906548266672</v>
      </c>
      <c r="I41" s="968">
        <v>1348.5218528866149</v>
      </c>
      <c r="J41" s="968">
        <v>1502.2833414630718</v>
      </c>
    </row>
    <row r="43" spans="1:14" s="609" customFormat="1" ht="18.75" customHeight="1">
      <c r="A43" s="741" t="s">
        <v>1108</v>
      </c>
    </row>
    <row r="44" spans="1:14" s="609" customFormat="1" ht="12" customHeight="1"/>
    <row r="45" spans="1:14" s="878" customFormat="1" ht="13.5" customHeight="1">
      <c r="A45" s="877"/>
      <c r="B45" s="854" t="s">
        <v>5</v>
      </c>
      <c r="C45" s="2576" t="s">
        <v>1379</v>
      </c>
      <c r="D45" s="2577"/>
      <c r="E45" s="2578"/>
      <c r="F45" s="2083"/>
      <c r="G45" s="2081"/>
      <c r="H45" s="2081"/>
      <c r="I45" s="2081"/>
      <c r="J45" s="2081"/>
      <c r="K45" s="2081"/>
      <c r="L45" s="2081"/>
      <c r="M45" s="2081"/>
      <c r="N45" s="2081"/>
    </row>
    <row r="46" spans="1:14" s="878" customFormat="1" ht="13.5" customHeight="1">
      <c r="A46" s="877"/>
      <c r="B46" s="865" t="s">
        <v>1547</v>
      </c>
      <c r="C46" s="2579"/>
      <c r="D46" s="2580"/>
      <c r="E46" s="2581"/>
    </row>
    <row r="47" spans="1:14" s="878" customFormat="1" ht="13.5" customHeight="1">
      <c r="A47" s="877" t="s">
        <v>1359</v>
      </c>
      <c r="B47" s="867" t="s">
        <v>772</v>
      </c>
      <c r="C47" s="822" t="s">
        <v>773</v>
      </c>
      <c r="D47" s="822" t="s">
        <v>774</v>
      </c>
      <c r="E47" s="822" t="s">
        <v>775</v>
      </c>
    </row>
    <row r="48" spans="1:14" s="878" customFormat="1" ht="12" customHeight="1">
      <c r="A48" s="969" t="s">
        <v>250</v>
      </c>
      <c r="B48" s="923">
        <v>15250</v>
      </c>
      <c r="C48" s="923">
        <v>7311</v>
      </c>
      <c r="D48" s="923">
        <v>15250</v>
      </c>
      <c r="E48" s="923">
        <v>2460</v>
      </c>
      <c r="H48" s="1931"/>
      <c r="M48" s="1931"/>
    </row>
    <row r="49" spans="1:13" s="878" customFormat="1" ht="12" customHeight="1">
      <c r="A49" s="970" t="s">
        <v>776</v>
      </c>
      <c r="B49" s="927">
        <v>29620</v>
      </c>
      <c r="C49" s="927">
        <v>24658</v>
      </c>
      <c r="D49" s="927">
        <v>39950</v>
      </c>
      <c r="E49" s="927">
        <v>13720</v>
      </c>
    </row>
    <row r="50" spans="1:13" s="878" customFormat="1" ht="12" customHeight="1">
      <c r="A50" s="970" t="s">
        <v>777</v>
      </c>
      <c r="B50" s="927">
        <v>4002</v>
      </c>
      <c r="C50" s="927">
        <v>2819</v>
      </c>
      <c r="D50" s="927">
        <v>4548</v>
      </c>
      <c r="E50" s="927">
        <v>1999</v>
      </c>
      <c r="M50" s="1931"/>
    </row>
    <row r="51" spans="1:13" s="878" customFormat="1" ht="12" customHeight="1">
      <c r="A51" s="971" t="s">
        <v>778</v>
      </c>
      <c r="B51" s="927">
        <v>-8960</v>
      </c>
      <c r="C51" s="927">
        <v>-5403</v>
      </c>
      <c r="D51" s="927"/>
      <c r="E51" s="927"/>
    </row>
    <row r="52" spans="1:13" s="878" customFormat="1" ht="12" customHeight="1">
      <c r="A52" s="972" t="s">
        <v>51</v>
      </c>
      <c r="B52" s="968">
        <v>39912</v>
      </c>
      <c r="C52" s="968">
        <v>29386</v>
      </c>
      <c r="D52" s="968"/>
      <c r="E52" s="968"/>
    </row>
    <row r="53" spans="1:13" ht="7.5" customHeight="1"/>
    <row r="54" spans="1:13" ht="12" customHeight="1">
      <c r="A54" s="2452" t="s">
        <v>779</v>
      </c>
      <c r="B54" s="2452"/>
      <c r="C54" s="2452"/>
      <c r="D54" s="2452"/>
      <c r="E54" s="2452"/>
      <c r="F54" s="2452"/>
      <c r="G54" s="2452"/>
      <c r="H54" s="2452"/>
      <c r="I54" s="2452"/>
      <c r="J54" s="2452"/>
    </row>
    <row r="55" spans="1:13" ht="12" customHeight="1">
      <c r="A55" s="2452" t="s">
        <v>780</v>
      </c>
      <c r="B55" s="2452"/>
      <c r="C55" s="2452"/>
      <c r="D55" s="2452"/>
      <c r="E55" s="2452"/>
      <c r="F55" s="2452"/>
      <c r="G55" s="2452"/>
      <c r="H55" s="2452"/>
      <c r="I55" s="2452"/>
      <c r="J55" s="2452"/>
    </row>
    <row r="56" spans="1:13" ht="22.5" customHeight="1">
      <c r="B56" s="1686"/>
      <c r="C56" s="1686"/>
      <c r="D56" s="1686"/>
      <c r="E56" s="1686"/>
    </row>
  </sheetData>
  <mergeCells count="4">
    <mergeCell ref="A26:J26"/>
    <mergeCell ref="C45:E46"/>
    <mergeCell ref="A54:J54"/>
    <mergeCell ref="A55:J5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- 1Q15&amp;C&amp;8CHAPTER 2 SEGMENTAL REPORTING&amp;R&amp;8Main subsidiaries and product units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D216"/>
  <sheetViews>
    <sheetView showGridLines="0" topLeftCell="A2" zoomScale="140" zoomScaleNormal="140" zoomScaleSheetLayoutView="90" workbookViewId="0"/>
  </sheetViews>
  <sheetFormatPr baseColWidth="10" defaultColWidth="11.42578125" defaultRowHeight="12.75"/>
  <cols>
    <col min="1" max="2" width="4.7109375" style="1742" customWidth="1"/>
    <col min="3" max="3" width="5.7109375" customWidth="1"/>
    <col min="4" max="4" width="78" style="305" customWidth="1"/>
  </cols>
  <sheetData>
    <row r="1" spans="1:4" s="614" customFormat="1" ht="24" customHeight="1">
      <c r="A1" s="2250"/>
      <c r="B1" s="2161"/>
      <c r="C1" s="616"/>
    </row>
    <row r="2" spans="1:4" ht="20.25">
      <c r="A2" s="2067" t="s">
        <v>1155</v>
      </c>
      <c r="B2" s="2067"/>
      <c r="C2" s="307"/>
      <c r="D2" s="291"/>
    </row>
    <row r="3" spans="1:4" ht="15.75" customHeight="1">
      <c r="A3" s="718" t="s">
        <v>1054</v>
      </c>
      <c r="B3" s="718"/>
      <c r="C3" s="305"/>
      <c r="D3"/>
    </row>
    <row r="4" spans="1:4" s="592" customFormat="1" ht="11.1" customHeight="1">
      <c r="A4" s="1685"/>
      <c r="B4" s="1685"/>
      <c r="C4" s="591" t="s">
        <v>1178</v>
      </c>
    </row>
    <row r="5" spans="1:4" s="1497" customFormat="1" ht="9.9499999999999993" customHeight="1">
      <c r="A5" s="2094">
        <v>6</v>
      </c>
      <c r="B5" s="2094"/>
      <c r="C5" s="1504" t="s">
        <v>400</v>
      </c>
      <c r="D5" s="1505" t="s">
        <v>384</v>
      </c>
    </row>
    <row r="6" spans="1:4" s="1497" customFormat="1" ht="9.9499999999999993" customHeight="1">
      <c r="A6" s="2094">
        <v>6</v>
      </c>
      <c r="B6" s="2094"/>
      <c r="C6" s="1504" t="s">
        <v>401</v>
      </c>
      <c r="D6" s="1505" t="s">
        <v>385</v>
      </c>
    </row>
    <row r="7" spans="1:4" s="1497" customFormat="1" ht="9.9499999999999993" customHeight="1">
      <c r="A7" s="2094">
        <v>7</v>
      </c>
      <c r="B7" s="2094"/>
      <c r="C7" s="1504" t="s">
        <v>648</v>
      </c>
      <c r="D7" s="1505" t="s">
        <v>1098</v>
      </c>
    </row>
    <row r="8" spans="1:4" s="1497" customFormat="1" ht="9.9499999999999993" customHeight="1">
      <c r="A8" s="2094">
        <v>8</v>
      </c>
      <c r="B8" s="2094"/>
      <c r="C8" s="1504" t="s">
        <v>402</v>
      </c>
      <c r="D8" s="1505" t="s">
        <v>1062</v>
      </c>
    </row>
    <row r="9" spans="1:4" s="1497" customFormat="1" ht="9.9499999999999993" customHeight="1">
      <c r="A9" s="2094">
        <v>8</v>
      </c>
      <c r="B9" s="2094"/>
      <c r="C9" s="1504" t="s">
        <v>649</v>
      </c>
      <c r="D9" s="1652" t="s">
        <v>1120</v>
      </c>
    </row>
    <row r="10" spans="1:4" s="1497" customFormat="1" ht="9.9499999999999993" customHeight="1">
      <c r="A10" s="2094">
        <v>9</v>
      </c>
      <c r="B10" s="2094"/>
      <c r="C10" s="1504" t="s">
        <v>403</v>
      </c>
      <c r="D10" s="1505" t="s">
        <v>1063</v>
      </c>
    </row>
    <row r="11" spans="1:4" s="1497" customFormat="1" ht="9.9499999999999993" customHeight="1">
      <c r="A11" s="2094">
        <v>9</v>
      </c>
      <c r="B11" s="2094"/>
      <c r="C11" s="1504" t="s">
        <v>650</v>
      </c>
      <c r="D11" s="1652" t="s">
        <v>1752</v>
      </c>
    </row>
    <row r="12" spans="1:4" s="1497" customFormat="1" ht="9.9499999999999993" customHeight="1">
      <c r="A12" s="2094">
        <v>10</v>
      </c>
      <c r="B12" s="2094"/>
      <c r="C12" s="1504" t="s">
        <v>987</v>
      </c>
      <c r="D12" s="1505" t="s">
        <v>1064</v>
      </c>
    </row>
    <row r="13" spans="1:4" s="1497" customFormat="1" ht="9.9499999999999993" customHeight="1">
      <c r="A13" s="2094">
        <v>11</v>
      </c>
      <c r="B13" s="2094"/>
      <c r="C13" s="1504" t="s">
        <v>989</v>
      </c>
      <c r="D13" s="1505" t="s">
        <v>1065</v>
      </c>
    </row>
    <row r="14" spans="1:4" s="1497" customFormat="1" ht="9.9499999999999993" customHeight="1">
      <c r="A14" s="2094">
        <v>12</v>
      </c>
      <c r="B14" s="2094"/>
      <c r="C14" s="1504" t="s">
        <v>990</v>
      </c>
      <c r="D14" s="1505" t="s">
        <v>386</v>
      </c>
    </row>
    <row r="15" spans="1:4" s="1497" customFormat="1" ht="9.9499999999999993" customHeight="1">
      <c r="A15" s="2094">
        <v>12</v>
      </c>
      <c r="B15" s="2094"/>
      <c r="C15" s="1504" t="s">
        <v>991</v>
      </c>
      <c r="D15" s="1505" t="s">
        <v>1161</v>
      </c>
    </row>
    <row r="16" spans="1:4" s="1497" customFormat="1" ht="9.9499999999999993" customHeight="1">
      <c r="A16" s="2094">
        <v>13</v>
      </c>
      <c r="B16" s="2094"/>
      <c r="C16" s="1504" t="s">
        <v>992</v>
      </c>
      <c r="D16" s="1505" t="s">
        <v>1066</v>
      </c>
    </row>
    <row r="17" spans="1:4" s="1497" customFormat="1" ht="9.9499999999999993" customHeight="1">
      <c r="A17" s="2094">
        <v>13</v>
      </c>
      <c r="B17" s="2094"/>
      <c r="C17" s="1504" t="s">
        <v>1177</v>
      </c>
      <c r="D17" s="1505" t="s">
        <v>1172</v>
      </c>
    </row>
    <row r="18" spans="1:4" s="1497" customFormat="1" ht="9.9499999999999993" customHeight="1">
      <c r="A18" s="2094">
        <v>14</v>
      </c>
      <c r="B18" s="2094"/>
      <c r="C18" s="1504" t="s">
        <v>1965</v>
      </c>
      <c r="D18" s="1505" t="s">
        <v>391</v>
      </c>
    </row>
    <row r="19" spans="1:4" s="707" customFormat="1" ht="8.25" customHeight="1">
      <c r="A19" s="1683"/>
      <c r="B19" s="2094"/>
      <c r="C19" s="308"/>
    </row>
    <row r="20" spans="1:4" s="592" customFormat="1" ht="11.1" customHeight="1">
      <c r="A20" s="1685"/>
      <c r="B20" s="2094"/>
      <c r="C20" s="591" t="s">
        <v>375</v>
      </c>
    </row>
    <row r="21" spans="1:4" s="1497" customFormat="1" ht="9.9499999999999993" customHeight="1">
      <c r="A21" s="2094">
        <v>15</v>
      </c>
      <c r="B21" s="2094"/>
      <c r="C21" s="1504" t="s">
        <v>404</v>
      </c>
      <c r="D21" s="1505" t="s">
        <v>1103</v>
      </c>
    </row>
    <row r="22" spans="1:4" s="1497" customFormat="1" ht="9.9499999999999993" customHeight="1">
      <c r="A22" s="2094">
        <v>15</v>
      </c>
      <c r="B22" s="2094"/>
      <c r="C22" s="1504" t="s">
        <v>405</v>
      </c>
      <c r="D22" s="1505" t="s">
        <v>1102</v>
      </c>
    </row>
    <row r="23" spans="1:4" s="1497" customFormat="1" ht="9.9499999999999993" customHeight="1">
      <c r="A23" s="2094">
        <v>15</v>
      </c>
      <c r="B23" s="2094"/>
      <c r="C23" s="1504" t="s">
        <v>406</v>
      </c>
      <c r="D23" s="1505" t="s">
        <v>1101</v>
      </c>
    </row>
    <row r="24" spans="1:4" s="1497" customFormat="1" ht="9.9499999999999993" customHeight="1">
      <c r="A24" s="2094">
        <v>16</v>
      </c>
      <c r="B24" s="2094"/>
      <c r="C24" s="1504" t="s">
        <v>407</v>
      </c>
      <c r="D24" s="1505" t="s">
        <v>1269</v>
      </c>
    </row>
    <row r="25" spans="1:4" s="1497" customFormat="1" ht="9.9499999999999993" customHeight="1">
      <c r="A25" s="2094">
        <v>18</v>
      </c>
      <c r="B25" s="2094"/>
      <c r="C25" s="1504" t="s">
        <v>439</v>
      </c>
      <c r="D25" s="1505" t="s">
        <v>13</v>
      </c>
    </row>
    <row r="26" spans="1:4" s="1497" customFormat="1" ht="9.9499999999999993" customHeight="1">
      <c r="A26" s="2094">
        <v>18</v>
      </c>
      <c r="B26" s="2094"/>
      <c r="C26" s="1504" t="s">
        <v>682</v>
      </c>
      <c r="D26" s="1505" t="s">
        <v>554</v>
      </c>
    </row>
    <row r="27" spans="1:4" s="707" customFormat="1" ht="8.25" customHeight="1">
      <c r="A27" s="1683"/>
      <c r="B27" s="2094"/>
      <c r="C27" s="308"/>
    </row>
    <row r="28" spans="1:4" s="592" customFormat="1" ht="11.1" customHeight="1">
      <c r="A28" s="1685"/>
      <c r="B28" s="2094"/>
      <c r="C28" s="591" t="s">
        <v>4</v>
      </c>
    </row>
    <row r="29" spans="1:4" s="1497" customFormat="1" ht="9.9499999999999993" customHeight="1">
      <c r="A29" s="2094">
        <v>19</v>
      </c>
      <c r="B29" s="2094"/>
      <c r="C29" s="1504" t="s">
        <v>408</v>
      </c>
      <c r="D29" s="1505" t="s">
        <v>4</v>
      </c>
    </row>
    <row r="30" spans="1:4" s="707" customFormat="1" ht="8.25" customHeight="1">
      <c r="A30" s="1683"/>
      <c r="B30" s="2094"/>
      <c r="C30" s="308"/>
    </row>
    <row r="31" spans="1:4" s="592" customFormat="1" ht="11.1" customHeight="1">
      <c r="A31" s="1685"/>
      <c r="B31" s="2094"/>
      <c r="C31" s="591" t="s">
        <v>170</v>
      </c>
    </row>
    <row r="32" spans="1:4" s="1497" customFormat="1" ht="9.9499999999999993" customHeight="1">
      <c r="A32" s="2094">
        <v>20</v>
      </c>
      <c r="B32" s="2094"/>
      <c r="C32" s="1504" t="s">
        <v>409</v>
      </c>
      <c r="D32" s="1505" t="s">
        <v>170</v>
      </c>
    </row>
    <row r="33" spans="1:4" s="1497" customFormat="1" ht="9.9499999999999993" customHeight="1">
      <c r="A33" s="2094">
        <v>20</v>
      </c>
      <c r="B33" s="2094"/>
      <c r="C33" s="1504" t="s">
        <v>410</v>
      </c>
      <c r="D33" s="1505" t="s">
        <v>1196</v>
      </c>
    </row>
    <row r="34" spans="1:4" s="1497" customFormat="1" ht="9.9499999999999993" customHeight="1">
      <c r="A34" s="2094">
        <v>21</v>
      </c>
      <c r="B34" s="2094"/>
      <c r="C34" s="1504" t="s">
        <v>411</v>
      </c>
      <c r="D34" s="1505" t="s">
        <v>8</v>
      </c>
    </row>
    <row r="35" spans="1:4" s="1497" customFormat="1" ht="9.9499999999999993" customHeight="1">
      <c r="A35" s="2094">
        <v>21</v>
      </c>
      <c r="B35" s="2094"/>
      <c r="C35" s="1504" t="s">
        <v>412</v>
      </c>
      <c r="D35" s="1505" t="s">
        <v>466</v>
      </c>
    </row>
    <row r="36" spans="1:4" s="1497" customFormat="1" ht="9.9499999999999993" customHeight="1">
      <c r="A36" s="2094">
        <v>22</v>
      </c>
      <c r="B36" s="2094"/>
      <c r="C36" s="1504" t="s">
        <v>413</v>
      </c>
      <c r="D36" s="1505" t="s">
        <v>1050</v>
      </c>
    </row>
    <row r="37" spans="1:4" s="707" customFormat="1" ht="8.25" customHeight="1">
      <c r="A37" s="1683"/>
      <c r="B37" s="2094"/>
      <c r="C37" s="308"/>
    </row>
    <row r="38" spans="1:4" s="592" customFormat="1" ht="11.1" customHeight="1">
      <c r="A38" s="1685"/>
      <c r="B38" s="2094"/>
      <c r="C38" s="591" t="s">
        <v>377</v>
      </c>
    </row>
    <row r="39" spans="1:4" s="1497" customFormat="1" ht="9.9499999999999993" customHeight="1">
      <c r="A39" s="2094">
        <v>23</v>
      </c>
      <c r="B39" s="2094"/>
      <c r="C39" s="1504" t="s">
        <v>414</v>
      </c>
      <c r="D39" s="1505" t="s">
        <v>455</v>
      </c>
    </row>
    <row r="40" spans="1:4" s="1497" customFormat="1" ht="9.9499999999999993" customHeight="1">
      <c r="A40" s="2094">
        <v>23</v>
      </c>
      <c r="B40" s="2094"/>
      <c r="C40" s="1504" t="s">
        <v>415</v>
      </c>
      <c r="D40" s="1505" t="s">
        <v>1045</v>
      </c>
    </row>
    <row r="41" spans="1:4" s="707" customFormat="1" ht="8.25" customHeight="1">
      <c r="A41" s="1683"/>
      <c r="B41" s="2094"/>
      <c r="C41" s="308"/>
    </row>
    <row r="42" spans="1:4" s="592" customFormat="1" ht="11.1" customHeight="1">
      <c r="A42" s="1685"/>
      <c r="B42" s="2094"/>
      <c r="C42" s="591" t="s">
        <v>261</v>
      </c>
    </row>
    <row r="43" spans="1:4" s="1497" customFormat="1" ht="9.9499999999999993" customHeight="1">
      <c r="A43" s="2094">
        <v>24</v>
      </c>
      <c r="B43" s="2094"/>
      <c r="C43" s="1504" t="s">
        <v>416</v>
      </c>
      <c r="D43" s="1505" t="s">
        <v>562</v>
      </c>
    </row>
    <row r="44" spans="1:4" s="1497" customFormat="1" ht="9.9499999999999993" customHeight="1">
      <c r="A44" s="2094">
        <v>25</v>
      </c>
      <c r="B44" s="2094"/>
      <c r="C44" s="1504" t="s">
        <v>417</v>
      </c>
      <c r="D44" s="1505" t="s">
        <v>264</v>
      </c>
    </row>
    <row r="45" spans="1:4" s="1497" customFormat="1" ht="9.9499999999999993" customHeight="1">
      <c r="A45" s="2094">
        <v>25</v>
      </c>
      <c r="B45" s="2094"/>
      <c r="C45" s="1504" t="s">
        <v>1079</v>
      </c>
      <c r="D45" s="1505" t="s">
        <v>261</v>
      </c>
    </row>
    <row r="46" spans="1:4" s="707" customFormat="1" ht="8.25" customHeight="1">
      <c r="A46" s="1683"/>
      <c r="B46" s="2094"/>
      <c r="C46" s="308"/>
    </row>
    <row r="47" spans="1:4" s="592" customFormat="1" ht="11.1" customHeight="1">
      <c r="A47" s="1685"/>
      <c r="B47" s="2094"/>
      <c r="C47" s="591" t="s">
        <v>491</v>
      </c>
    </row>
    <row r="48" spans="1:4" s="1497" customFormat="1" ht="9.9499999999999993" customHeight="1">
      <c r="A48" s="2094">
        <v>26</v>
      </c>
      <c r="B48" s="2094"/>
      <c r="C48" s="1504" t="s">
        <v>418</v>
      </c>
      <c r="D48" s="1505" t="s">
        <v>488</v>
      </c>
    </row>
    <row r="49" spans="1:4" s="1497" customFormat="1" ht="9.9499999999999993" customHeight="1">
      <c r="A49" s="2094">
        <v>26</v>
      </c>
      <c r="B49" s="2094"/>
      <c r="C49" s="1682" t="s">
        <v>419</v>
      </c>
      <c r="D49" s="1652" t="s">
        <v>311</v>
      </c>
    </row>
    <row r="50" spans="1:4" s="1497" customFormat="1" ht="9.9499999999999993" customHeight="1">
      <c r="A50" s="2094">
        <v>26</v>
      </c>
      <c r="B50" s="2094"/>
      <c r="C50" s="1682" t="s">
        <v>420</v>
      </c>
      <c r="D50" s="1652" t="s">
        <v>1270</v>
      </c>
    </row>
    <row r="51" spans="1:4" s="1497" customFormat="1" ht="9.9499999999999993" customHeight="1">
      <c r="A51" s="2094">
        <v>27</v>
      </c>
      <c r="B51" s="2094"/>
      <c r="C51" s="1682" t="s">
        <v>421</v>
      </c>
      <c r="D51" s="1652" t="s">
        <v>381</v>
      </c>
    </row>
    <row r="52" spans="1:4" s="1497" customFormat="1" ht="9.9499999999999993" customHeight="1">
      <c r="A52" s="2094">
        <v>28</v>
      </c>
      <c r="B52" s="2094"/>
      <c r="C52" s="1682" t="s">
        <v>432</v>
      </c>
      <c r="D52" s="1652" t="s">
        <v>563</v>
      </c>
    </row>
    <row r="53" spans="1:4" s="1497" customFormat="1" ht="9.9499999999999993" customHeight="1">
      <c r="A53" s="2094">
        <v>28</v>
      </c>
      <c r="B53" s="2094"/>
      <c r="C53" s="1682" t="s">
        <v>433</v>
      </c>
      <c r="D53" s="1652" t="s">
        <v>269</v>
      </c>
    </row>
    <row r="54" spans="1:4" s="1497" customFormat="1" ht="9.9499999999999993" customHeight="1">
      <c r="A54" s="2094">
        <v>28</v>
      </c>
      <c r="B54" s="2094"/>
      <c r="C54" s="1682" t="s">
        <v>603</v>
      </c>
      <c r="D54" s="1652" t="s">
        <v>1271</v>
      </c>
    </row>
    <row r="55" spans="1:4" s="1497" customFormat="1" ht="9.9499999999999993" customHeight="1">
      <c r="A55" s="2094">
        <v>29</v>
      </c>
      <c r="B55" s="2094"/>
      <c r="C55" s="1682" t="s">
        <v>1080</v>
      </c>
      <c r="D55" s="1652" t="s">
        <v>564</v>
      </c>
    </row>
    <row r="56" spans="1:4" s="1497" customFormat="1" ht="9.9499999999999993" customHeight="1">
      <c r="A56" s="2094">
        <v>29</v>
      </c>
      <c r="B56" s="2094"/>
      <c r="C56" s="1682" t="s">
        <v>1137</v>
      </c>
      <c r="D56" s="1652" t="s">
        <v>604</v>
      </c>
    </row>
    <row r="57" spans="1:4" s="707" customFormat="1" ht="8.25" customHeight="1">
      <c r="A57" s="1683"/>
      <c r="B57" s="2094"/>
      <c r="C57" s="1684"/>
      <c r="D57" s="738"/>
    </row>
    <row r="58" spans="1:4" s="592" customFormat="1" ht="11.1" customHeight="1">
      <c r="A58" s="1685"/>
      <c r="B58" s="2094"/>
      <c r="C58" s="731" t="s">
        <v>492</v>
      </c>
      <c r="D58" s="732"/>
    </row>
    <row r="59" spans="1:4" s="1497" customFormat="1" ht="9.9499999999999993" customHeight="1">
      <c r="A59" s="2094">
        <v>30</v>
      </c>
      <c r="B59" s="2094"/>
      <c r="C59" s="1682" t="s">
        <v>422</v>
      </c>
      <c r="D59" s="1652" t="s">
        <v>1338</v>
      </c>
    </row>
    <row r="60" spans="1:4" s="1497" customFormat="1" ht="9.9499999999999993" customHeight="1">
      <c r="A60" s="2094">
        <v>31</v>
      </c>
      <c r="B60" s="2094"/>
      <c r="C60" s="1682" t="s">
        <v>423</v>
      </c>
      <c r="D60" s="1652" t="s">
        <v>555</v>
      </c>
    </row>
    <row r="61" spans="1:4" s="1497" customFormat="1" ht="9.9499999999999993" customHeight="1">
      <c r="A61" s="2094">
        <v>32</v>
      </c>
      <c r="B61" s="2094"/>
      <c r="C61" s="1682" t="s">
        <v>424</v>
      </c>
      <c r="D61" s="1652" t="s">
        <v>1340</v>
      </c>
    </row>
    <row r="62" spans="1:4" s="1497" customFormat="1" ht="9.9499999999999993" customHeight="1">
      <c r="A62" s="2094">
        <v>33</v>
      </c>
      <c r="B62" s="2094"/>
      <c r="C62" s="1682" t="s">
        <v>425</v>
      </c>
      <c r="D62" s="1652" t="s">
        <v>651</v>
      </c>
    </row>
    <row r="63" spans="1:4" s="1497" customFormat="1" ht="9.9499999999999993" customHeight="1">
      <c r="A63" s="2094">
        <v>34</v>
      </c>
      <c r="B63" s="2094"/>
      <c r="C63" s="1682" t="s">
        <v>426</v>
      </c>
      <c r="D63" s="1652" t="s">
        <v>1082</v>
      </c>
    </row>
    <row r="64" spans="1:4" s="1497" customFormat="1" ht="9.9499999999999993" customHeight="1">
      <c r="A64" s="2094">
        <v>34</v>
      </c>
      <c r="B64" s="2094"/>
      <c r="C64" s="1682" t="s">
        <v>494</v>
      </c>
      <c r="D64" s="1652" t="s">
        <v>1179</v>
      </c>
    </row>
    <row r="65" spans="1:4" s="1497" customFormat="1" ht="9.9499999999999993" customHeight="1">
      <c r="A65" s="2094">
        <v>35</v>
      </c>
      <c r="B65" s="2094"/>
      <c r="C65" s="1682" t="s">
        <v>516</v>
      </c>
      <c r="D65" s="1652" t="s">
        <v>1138</v>
      </c>
    </row>
    <row r="66" spans="1:4" s="1497" customFormat="1" ht="9.9499999999999993" customHeight="1">
      <c r="A66" s="2094">
        <v>36</v>
      </c>
      <c r="B66" s="2094"/>
      <c r="C66" s="1682" t="s">
        <v>1140</v>
      </c>
      <c r="D66" s="1652" t="s">
        <v>1139</v>
      </c>
    </row>
    <row r="67" spans="1:4" s="1497" customFormat="1" ht="9.9499999999999993" customHeight="1">
      <c r="A67" s="2094">
        <v>38</v>
      </c>
      <c r="B67" s="2094"/>
      <c r="C67" s="1682" t="s">
        <v>1141</v>
      </c>
      <c r="D67" s="1652" t="s">
        <v>380</v>
      </c>
    </row>
    <row r="68" spans="1:4" s="1497" customFormat="1" ht="9.9499999999999993" customHeight="1">
      <c r="A68" s="2094">
        <v>38</v>
      </c>
      <c r="B68" s="2094"/>
      <c r="C68" s="1682" t="s">
        <v>1339</v>
      </c>
      <c r="D68" s="1652" t="s">
        <v>379</v>
      </c>
    </row>
    <row r="69" spans="1:4" s="614" customFormat="1" ht="24" customHeight="1">
      <c r="A69" s="2250"/>
      <c r="B69" s="2161"/>
      <c r="C69" s="616"/>
    </row>
    <row r="70" spans="1:4" ht="20.25">
      <c r="A70" s="2067" t="s">
        <v>1216</v>
      </c>
      <c r="B70" s="2067"/>
      <c r="C70" s="307"/>
      <c r="D70" s="291"/>
    </row>
    <row r="71" spans="1:4" ht="15.75" customHeight="1">
      <c r="A71" s="718" t="s">
        <v>1054</v>
      </c>
      <c r="B71" s="718"/>
      <c r="C71" s="305"/>
      <c r="D71"/>
    </row>
    <row r="72" spans="1:4" s="592" customFormat="1" ht="11.1" customHeight="1">
      <c r="A72" s="1685"/>
      <c r="B72" s="1685"/>
      <c r="C72" s="731" t="s">
        <v>376</v>
      </c>
      <c r="D72" s="732"/>
    </row>
    <row r="73" spans="1:4" s="1497" customFormat="1" ht="9.9499999999999993" customHeight="1">
      <c r="A73" s="2094">
        <v>39</v>
      </c>
      <c r="B73" s="2094"/>
      <c r="C73" s="1682" t="s">
        <v>427</v>
      </c>
      <c r="D73" s="1652" t="s">
        <v>453</v>
      </c>
    </row>
    <row r="74" spans="1:4" s="1497" customFormat="1" ht="9.9499999999999993" customHeight="1">
      <c r="A74" s="2094">
        <v>40</v>
      </c>
      <c r="B74" s="2094"/>
      <c r="C74" s="1682" t="s">
        <v>428</v>
      </c>
      <c r="D74" s="1652" t="s">
        <v>203</v>
      </c>
    </row>
    <row r="75" spans="1:4" s="1497" customFormat="1" ht="9.9499999999999993" customHeight="1">
      <c r="A75" s="2094">
        <v>40</v>
      </c>
      <c r="B75" s="2094"/>
      <c r="C75" s="1682" t="s">
        <v>429</v>
      </c>
      <c r="D75" s="1652" t="s">
        <v>1272</v>
      </c>
    </row>
    <row r="76" spans="1:4" s="1497" customFormat="1" ht="9.9499999999999993" customHeight="1">
      <c r="A76" s="2094">
        <v>41</v>
      </c>
      <c r="B76" s="2094"/>
      <c r="C76" s="1682" t="s">
        <v>495</v>
      </c>
      <c r="D76" s="1652" t="s">
        <v>331</v>
      </c>
    </row>
    <row r="77" spans="1:4" s="1497" customFormat="1" ht="9.9499999999999993" customHeight="1">
      <c r="A77" s="2094">
        <v>41</v>
      </c>
      <c r="B77" s="2094"/>
      <c r="C77" s="1682" t="s">
        <v>496</v>
      </c>
      <c r="D77" s="1652" t="s">
        <v>360</v>
      </c>
    </row>
    <row r="78" spans="1:4" s="1497" customFormat="1" ht="9.9499999999999993" customHeight="1">
      <c r="A78" s="2094">
        <v>42</v>
      </c>
      <c r="B78" s="2094"/>
      <c r="C78" s="1682" t="s">
        <v>1197</v>
      </c>
      <c r="D78" s="1652" t="s">
        <v>1047</v>
      </c>
    </row>
    <row r="79" spans="1:4" s="1497" customFormat="1" ht="9.9499999999999993" customHeight="1">
      <c r="A79" s="2094">
        <v>42</v>
      </c>
      <c r="B79" s="2094"/>
      <c r="C79" s="1682" t="s">
        <v>1209</v>
      </c>
      <c r="D79" s="1652" t="s">
        <v>1210</v>
      </c>
    </row>
    <row r="80" spans="1:4" s="707" customFormat="1" ht="8.25" customHeight="1">
      <c r="A80" s="2095"/>
      <c r="B80" s="2094"/>
      <c r="C80" s="1684"/>
      <c r="D80" s="738"/>
    </row>
    <row r="81" spans="1:4" s="592" customFormat="1" ht="11.1" customHeight="1">
      <c r="A81" s="1685"/>
      <c r="B81" s="2094"/>
      <c r="C81" s="731" t="s">
        <v>378</v>
      </c>
      <c r="D81" s="732"/>
    </row>
    <row r="82" spans="1:4" s="1497" customFormat="1" ht="9.9499999999999993" customHeight="1">
      <c r="A82" s="2094">
        <v>43</v>
      </c>
      <c r="B82" s="2094"/>
      <c r="C82" s="1682" t="s">
        <v>430</v>
      </c>
      <c r="D82" s="1652" t="s">
        <v>549</v>
      </c>
    </row>
    <row r="83" spans="1:4" s="1497" customFormat="1" ht="9.9499999999999993" customHeight="1">
      <c r="A83" s="2094">
        <v>44</v>
      </c>
      <c r="B83" s="2094"/>
      <c r="C83" s="1682" t="s">
        <v>431</v>
      </c>
      <c r="D83" s="1652" t="s">
        <v>382</v>
      </c>
    </row>
    <row r="84" spans="1:4" s="1497" customFormat="1" ht="9.9499999999999993" customHeight="1">
      <c r="A84" s="2094">
        <v>44</v>
      </c>
      <c r="B84" s="2094"/>
      <c r="C84" s="1682" t="s">
        <v>493</v>
      </c>
      <c r="D84" s="1652" t="s">
        <v>1485</v>
      </c>
    </row>
    <row r="85" spans="1:4" s="1497" customFormat="1" ht="9.9499999999999993" customHeight="1">
      <c r="A85" s="2094">
        <v>45</v>
      </c>
      <c r="B85" s="2094"/>
      <c r="C85" s="1682" t="s">
        <v>515</v>
      </c>
      <c r="D85" s="1652" t="s">
        <v>519</v>
      </c>
    </row>
    <row r="86" spans="1:4" s="1497" customFormat="1" ht="9.9499999999999993" customHeight="1">
      <c r="A86" s="2094">
        <v>46</v>
      </c>
      <c r="B86" s="2094"/>
      <c r="C86" s="1504" t="s">
        <v>1142</v>
      </c>
      <c r="D86" s="1505" t="s">
        <v>552</v>
      </c>
    </row>
    <row r="87" spans="1:4" s="646" customFormat="1" ht="20.100000000000001" customHeight="1">
      <c r="A87" s="2068"/>
      <c r="B87" s="2068"/>
      <c r="C87" s="1929"/>
    </row>
    <row r="88" spans="1:4" ht="20.25">
      <c r="A88" s="2067" t="s">
        <v>1056</v>
      </c>
      <c r="B88" s="2067"/>
      <c r="C88" s="307"/>
      <c r="D88" s="291"/>
    </row>
    <row r="89" spans="1:4" ht="12" customHeight="1">
      <c r="A89" s="718" t="s">
        <v>1054</v>
      </c>
      <c r="B89" s="718"/>
      <c r="C89" s="305"/>
      <c r="D89"/>
    </row>
    <row r="90" spans="1:4" s="278" customFormat="1" ht="11.1" customHeight="1">
      <c r="A90" s="2069"/>
      <c r="B90" s="2069"/>
      <c r="C90" s="730" t="s">
        <v>674</v>
      </c>
      <c r="D90" s="279"/>
    </row>
    <row r="91" spans="1:4" s="1497" customFormat="1" ht="9.9499999999999993" customHeight="1">
      <c r="A91" s="2094">
        <v>48</v>
      </c>
      <c r="B91" s="2094"/>
      <c r="C91" s="1498" t="s">
        <v>400</v>
      </c>
      <c r="D91" s="1505" t="s">
        <v>675</v>
      </c>
    </row>
    <row r="92" spans="1:4" s="1497" customFormat="1" ht="9.9499999999999993" customHeight="1">
      <c r="A92" s="2094">
        <v>49</v>
      </c>
      <c r="B92" s="2094"/>
      <c r="C92" s="1498" t="s">
        <v>401</v>
      </c>
      <c r="D92" s="1505" t="s">
        <v>676</v>
      </c>
    </row>
    <row r="93" spans="1:4" s="1497" customFormat="1" ht="9.9499999999999993" customHeight="1">
      <c r="A93" s="2094">
        <v>49</v>
      </c>
      <c r="B93" s="2094"/>
      <c r="C93" s="1498" t="s">
        <v>648</v>
      </c>
      <c r="D93" s="1505" t="s">
        <v>677</v>
      </c>
    </row>
    <row r="94" spans="1:4" s="1497" customFormat="1" ht="9.9499999999999993" customHeight="1">
      <c r="A94" s="2094">
        <v>50</v>
      </c>
      <c r="B94" s="2094"/>
      <c r="C94" s="1498" t="s">
        <v>402</v>
      </c>
      <c r="D94" s="1505" t="s">
        <v>1083</v>
      </c>
    </row>
    <row r="95" spans="1:4" s="1497" customFormat="1" ht="9.9499999999999993" customHeight="1">
      <c r="A95" s="2094">
        <v>51</v>
      </c>
      <c r="B95" s="2094"/>
      <c r="C95" s="1498" t="s">
        <v>649</v>
      </c>
      <c r="D95" s="1505" t="s">
        <v>678</v>
      </c>
    </row>
    <row r="96" spans="1:4" s="897" customFormat="1" ht="8.25" customHeight="1">
      <c r="A96" s="1683"/>
      <c r="B96" s="2094"/>
      <c r="C96" s="308"/>
      <c r="D96" s="707"/>
    </row>
    <row r="97" spans="1:4" s="1506" customFormat="1" ht="11.1" customHeight="1">
      <c r="A97" s="2069"/>
      <c r="B97" s="2094"/>
      <c r="C97" s="731" t="s">
        <v>605</v>
      </c>
      <c r="D97" s="732"/>
    </row>
    <row r="98" spans="1:4" s="1497" customFormat="1" ht="9.9499999999999993" customHeight="1">
      <c r="A98" s="2094">
        <v>52</v>
      </c>
      <c r="B98" s="2094"/>
      <c r="C98" s="1498" t="s">
        <v>404</v>
      </c>
      <c r="D98" s="1505" t="s">
        <v>674</v>
      </c>
    </row>
    <row r="99" spans="1:4" s="1497" customFormat="1" ht="9.9499999999999993" customHeight="1">
      <c r="A99" s="2094">
        <v>53</v>
      </c>
      <c r="B99" s="2094"/>
      <c r="C99" s="1498" t="s">
        <v>405</v>
      </c>
      <c r="D99" s="1505" t="s">
        <v>555</v>
      </c>
    </row>
    <row r="100" spans="1:4" s="1497" customFormat="1" ht="9.9499999999999993" customHeight="1">
      <c r="A100" s="2094">
        <v>53</v>
      </c>
      <c r="B100" s="2094"/>
      <c r="C100" s="1498" t="s">
        <v>406</v>
      </c>
      <c r="D100" s="1505" t="s">
        <v>1315</v>
      </c>
    </row>
    <row r="101" spans="1:4" s="1497" customFormat="1" ht="9.9499999999999993" customHeight="1">
      <c r="A101" s="2094">
        <v>53</v>
      </c>
      <c r="B101" s="2094"/>
      <c r="C101" s="1498" t="s">
        <v>407</v>
      </c>
      <c r="D101" s="1505" t="s">
        <v>679</v>
      </c>
    </row>
    <row r="102" spans="1:4" s="1497" customFormat="1" ht="9.9499999999999993" customHeight="1">
      <c r="A102" s="2094">
        <v>54</v>
      </c>
      <c r="B102" s="2094"/>
      <c r="C102" s="1498" t="s">
        <v>439</v>
      </c>
      <c r="D102" s="1505" t="s">
        <v>680</v>
      </c>
    </row>
    <row r="103" spans="1:4" s="1497" customFormat="1" ht="9.9499999999999993" customHeight="1">
      <c r="A103" s="2094">
        <v>54</v>
      </c>
      <c r="B103" s="2094"/>
      <c r="C103" s="1498" t="s">
        <v>682</v>
      </c>
      <c r="D103" s="1505" t="s">
        <v>681</v>
      </c>
    </row>
    <row r="104" spans="1:4" s="1497" customFormat="1" ht="9.9499999999999993" customHeight="1">
      <c r="A104" s="2094">
        <v>55</v>
      </c>
      <c r="B104" s="2094"/>
      <c r="C104" s="1498" t="s">
        <v>1341</v>
      </c>
      <c r="D104" s="1505" t="s">
        <v>1180</v>
      </c>
    </row>
    <row r="105" spans="1:4" s="1497" customFormat="1" ht="9.9499999999999993" customHeight="1">
      <c r="A105" s="2094">
        <v>55</v>
      </c>
      <c r="B105" s="2094"/>
      <c r="C105" s="1498" t="s">
        <v>1342</v>
      </c>
      <c r="D105" s="1505" t="s">
        <v>1181</v>
      </c>
    </row>
    <row r="106" spans="1:4" s="897" customFormat="1" ht="8.25" customHeight="1">
      <c r="A106" s="1683"/>
      <c r="B106" s="2094"/>
      <c r="C106" s="308"/>
      <c r="D106" s="707"/>
    </row>
    <row r="107" spans="1:4" s="1506" customFormat="1" ht="11.1" customHeight="1">
      <c r="A107" s="1496"/>
      <c r="B107" s="2094"/>
      <c r="C107" s="591" t="s">
        <v>1182</v>
      </c>
      <c r="D107" s="592"/>
    </row>
    <row r="108" spans="1:4" s="1497" customFormat="1" ht="9.9499999999999993" customHeight="1">
      <c r="A108" s="2094">
        <v>56</v>
      </c>
      <c r="B108" s="2094"/>
      <c r="C108" s="1498" t="s">
        <v>408</v>
      </c>
      <c r="D108" s="1505" t="s">
        <v>674</v>
      </c>
    </row>
    <row r="109" spans="1:4" s="1497" customFormat="1" ht="9.9499999999999993" customHeight="1">
      <c r="A109" s="2094">
        <v>57</v>
      </c>
      <c r="B109" s="2094"/>
      <c r="C109" s="1498" t="s">
        <v>683</v>
      </c>
      <c r="D109" s="1505" t="s">
        <v>555</v>
      </c>
    </row>
    <row r="110" spans="1:4" s="1497" customFormat="1" ht="9.9499999999999993" customHeight="1">
      <c r="A110" s="2094">
        <v>57</v>
      </c>
      <c r="B110" s="2094"/>
      <c r="C110" s="1498" t="s">
        <v>1257</v>
      </c>
      <c r="D110" s="1505" t="s">
        <v>1315</v>
      </c>
    </row>
    <row r="111" spans="1:4" s="1497" customFormat="1" ht="9.9499999999999993" customHeight="1">
      <c r="A111" s="2094">
        <v>57</v>
      </c>
      <c r="B111" s="2094"/>
      <c r="C111" s="1498" t="s">
        <v>1343</v>
      </c>
      <c r="D111" s="1505" t="s">
        <v>679</v>
      </c>
    </row>
    <row r="112" spans="1:4" s="897" customFormat="1" ht="8.25" customHeight="1">
      <c r="A112" s="1683"/>
      <c r="B112" s="2094"/>
      <c r="C112" s="308"/>
      <c r="D112" s="707"/>
    </row>
    <row r="113" spans="1:4" s="1506" customFormat="1" ht="11.1" customHeight="1">
      <c r="A113" s="1496"/>
      <c r="B113" s="2094"/>
      <c r="C113" s="591" t="s">
        <v>1183</v>
      </c>
      <c r="D113" s="592"/>
    </row>
    <row r="114" spans="1:4" s="1497" customFormat="1" ht="9.9499999999999993" customHeight="1">
      <c r="A114" s="2094">
        <v>58</v>
      </c>
      <c r="B114" s="2094"/>
      <c r="C114" s="1498" t="s">
        <v>409</v>
      </c>
      <c r="D114" s="1505" t="s">
        <v>674</v>
      </c>
    </row>
    <row r="115" spans="1:4" s="1497" customFormat="1" ht="9.9499999999999993" customHeight="1">
      <c r="A115" s="2094">
        <v>59</v>
      </c>
      <c r="B115" s="2094"/>
      <c r="C115" s="1498" t="s">
        <v>410</v>
      </c>
      <c r="D115" s="1505" t="s">
        <v>555</v>
      </c>
    </row>
    <row r="116" spans="1:4" s="1497" customFormat="1" ht="9.9499999999999993" customHeight="1">
      <c r="A116" s="2094">
        <v>59</v>
      </c>
      <c r="B116" s="2094"/>
      <c r="C116" s="1498" t="s">
        <v>411</v>
      </c>
      <c r="D116" s="1505" t="s">
        <v>1315</v>
      </c>
    </row>
    <row r="117" spans="1:4" s="1497" customFormat="1" ht="9.9499999999999993" customHeight="1">
      <c r="A117" s="2094">
        <v>60</v>
      </c>
      <c r="B117" s="2094"/>
      <c r="C117" s="1498" t="s">
        <v>412</v>
      </c>
      <c r="D117" s="1505" t="s">
        <v>138</v>
      </c>
    </row>
    <row r="118" spans="1:4" s="1497" customFormat="1" ht="9.9499999999999993" customHeight="1">
      <c r="A118" s="2094">
        <v>60</v>
      </c>
      <c r="B118" s="2094"/>
      <c r="C118" s="1498" t="s">
        <v>413</v>
      </c>
      <c r="D118" s="1505" t="s">
        <v>679</v>
      </c>
    </row>
    <row r="119" spans="1:4" s="1497" customFormat="1" ht="9.9499999999999993" customHeight="1">
      <c r="A119" s="2094">
        <v>61</v>
      </c>
      <c r="B119" s="2094"/>
      <c r="C119" s="1498" t="s">
        <v>1344</v>
      </c>
      <c r="D119" s="1505" t="s">
        <v>1350</v>
      </c>
    </row>
    <row r="120" spans="1:4" s="1497" customFormat="1" ht="9.9499999999999993" customHeight="1">
      <c r="A120" s="2094"/>
      <c r="B120" s="2094"/>
      <c r="C120" s="1498"/>
      <c r="D120" s="2052" t="s">
        <v>1315</v>
      </c>
    </row>
    <row r="121" spans="1:4" s="1497" customFormat="1" ht="9.9499999999999993" customHeight="1">
      <c r="A121" s="2094"/>
      <c r="B121" s="2094"/>
      <c r="C121" s="1498"/>
      <c r="D121" s="2052" t="s">
        <v>555</v>
      </c>
    </row>
    <row r="122" spans="1:4" s="1497" customFormat="1" ht="9.9499999999999993" customHeight="1">
      <c r="A122" s="2094">
        <v>61</v>
      </c>
      <c r="B122" s="2094"/>
      <c r="C122" s="1498" t="s">
        <v>1345</v>
      </c>
      <c r="D122" s="1505" t="s">
        <v>1349</v>
      </c>
    </row>
    <row r="123" spans="1:4" s="1497" customFormat="1" ht="9.9499999999999993" customHeight="1">
      <c r="A123" s="2094"/>
      <c r="B123" s="2094"/>
      <c r="C123" s="1498"/>
      <c r="D123" s="2052" t="s">
        <v>1315</v>
      </c>
    </row>
    <row r="124" spans="1:4" s="1497" customFormat="1" ht="9.9499999999999993" customHeight="1">
      <c r="A124" s="2094"/>
      <c r="B124" s="2094"/>
      <c r="C124" s="1498"/>
      <c r="D124" s="2052" t="s">
        <v>555</v>
      </c>
    </row>
    <row r="125" spans="1:4" s="1497" customFormat="1" ht="9.9499999999999993" customHeight="1">
      <c r="A125" s="2094">
        <v>62</v>
      </c>
      <c r="B125" s="2094"/>
      <c r="C125" s="1498" t="s">
        <v>1346</v>
      </c>
      <c r="D125" s="1505" t="s">
        <v>1351</v>
      </c>
    </row>
    <row r="126" spans="1:4" s="1497" customFormat="1" ht="9.9499999999999993" customHeight="1">
      <c r="A126" s="2094"/>
      <c r="B126" s="2094"/>
      <c r="C126" s="1498"/>
      <c r="D126" s="2052" t="s">
        <v>1315</v>
      </c>
    </row>
    <row r="127" spans="1:4" s="1497" customFormat="1" ht="9.9499999999999993" customHeight="1">
      <c r="A127" s="2094"/>
      <c r="B127" s="2094"/>
      <c r="C127" s="1498"/>
      <c r="D127" s="2052" t="s">
        <v>555</v>
      </c>
    </row>
    <row r="128" spans="1:4" s="1497" customFormat="1" ht="9.9499999999999993" customHeight="1">
      <c r="A128" s="2094">
        <v>62</v>
      </c>
      <c r="B128" s="2094"/>
      <c r="C128" s="1498" t="s">
        <v>1347</v>
      </c>
      <c r="D128" s="1505" t="s">
        <v>1352</v>
      </c>
    </row>
    <row r="129" spans="1:4" s="1497" customFormat="1" ht="9.9499999999999993" customHeight="1">
      <c r="A129" s="2094"/>
      <c r="B129" s="2094"/>
      <c r="C129" s="1498"/>
      <c r="D129" s="2052" t="s">
        <v>1315</v>
      </c>
    </row>
    <row r="130" spans="1:4" s="1497" customFormat="1" ht="9.9499999999999993" customHeight="1">
      <c r="A130" s="2094"/>
      <c r="B130" s="2094"/>
      <c r="C130" s="1498"/>
      <c r="D130" s="2052" t="s">
        <v>555</v>
      </c>
    </row>
    <row r="131" spans="1:4" s="1497" customFormat="1" ht="9.9499999999999993" customHeight="1">
      <c r="A131" s="2094">
        <v>63</v>
      </c>
      <c r="B131" s="2094"/>
      <c r="C131" s="1498" t="s">
        <v>1348</v>
      </c>
      <c r="D131" s="1505" t="s">
        <v>1353</v>
      </c>
    </row>
    <row r="132" spans="1:4" s="1497" customFormat="1" ht="9.9499999999999993" customHeight="1">
      <c r="A132" s="2094"/>
      <c r="B132" s="2094"/>
      <c r="C132" s="1498"/>
      <c r="D132" s="2052" t="s">
        <v>1354</v>
      </c>
    </row>
    <row r="133" spans="1:4" s="1497" customFormat="1" ht="9.9499999999999993" customHeight="1">
      <c r="A133" s="2094"/>
      <c r="B133" s="2094"/>
      <c r="C133" s="1498"/>
      <c r="D133" s="2052" t="s">
        <v>1355</v>
      </c>
    </row>
    <row r="134" spans="1:4" s="1497" customFormat="1" ht="9.9499999999999993" customHeight="1">
      <c r="A134" s="2094"/>
      <c r="B134" s="2094"/>
      <c r="C134" s="1498"/>
      <c r="D134" s="2052" t="s">
        <v>1356</v>
      </c>
    </row>
    <row r="135" spans="1:4" s="1497" customFormat="1" ht="9.9499999999999993" customHeight="1">
      <c r="A135" s="2094"/>
      <c r="B135" s="2094"/>
      <c r="C135" s="1498"/>
      <c r="D135" s="2052" t="s">
        <v>1357</v>
      </c>
    </row>
    <row r="136" spans="1:4" s="1497" customFormat="1" ht="9.9499999999999993" customHeight="1">
      <c r="A136" s="2094">
        <v>64</v>
      </c>
      <c r="B136" s="2094"/>
      <c r="C136" s="1498" t="s">
        <v>1568</v>
      </c>
      <c r="D136" s="1505" t="s">
        <v>1658</v>
      </c>
    </row>
    <row r="137" spans="1:4" s="1497" customFormat="1" ht="9.9499999999999993" customHeight="1">
      <c r="A137" s="2094"/>
      <c r="B137" s="2094"/>
      <c r="C137" s="1498"/>
      <c r="D137" s="2052" t="s">
        <v>82</v>
      </c>
    </row>
    <row r="138" spans="1:4" s="1497" customFormat="1" ht="9.9499999999999993" customHeight="1">
      <c r="A138" s="2094"/>
      <c r="B138" s="2094"/>
      <c r="C138" s="1498"/>
      <c r="D138" s="2052" t="s">
        <v>587</v>
      </c>
    </row>
    <row r="139" spans="1:4" s="1497" customFormat="1" ht="9.9499999999999993" customHeight="1">
      <c r="A139" s="2094"/>
      <c r="B139" s="2094"/>
      <c r="C139" s="1498"/>
      <c r="D139" s="2052" t="s">
        <v>579</v>
      </c>
    </row>
    <row r="140" spans="1:4" s="897" customFormat="1" ht="8.25" customHeight="1">
      <c r="A140" s="1683"/>
      <c r="B140" s="2094"/>
      <c r="C140" s="308"/>
      <c r="D140" s="707"/>
    </row>
    <row r="141" spans="1:4" s="1506" customFormat="1" ht="11.1" customHeight="1">
      <c r="A141" s="1496"/>
      <c r="B141" s="2094"/>
      <c r="C141" s="591" t="s">
        <v>684</v>
      </c>
      <c r="D141" s="592"/>
    </row>
    <row r="142" spans="1:4" s="1497" customFormat="1" ht="9.9499999999999993" customHeight="1">
      <c r="A142" s="2094">
        <v>65</v>
      </c>
      <c r="B142" s="2094"/>
      <c r="C142" s="1498" t="s">
        <v>414</v>
      </c>
      <c r="D142" s="1505" t="s">
        <v>674</v>
      </c>
    </row>
    <row r="143" spans="1:4" s="897" customFormat="1" ht="8.25" customHeight="1">
      <c r="A143" s="1683"/>
      <c r="B143" s="2094"/>
      <c r="C143" s="308"/>
      <c r="D143" s="707"/>
    </row>
    <row r="144" spans="1:4" s="614" customFormat="1" ht="20.100000000000001" customHeight="1">
      <c r="A144" s="2250"/>
      <c r="B144" s="2161"/>
      <c r="C144" s="616"/>
    </row>
    <row r="145" spans="1:4" ht="20.25">
      <c r="A145" s="2067" t="s">
        <v>1358</v>
      </c>
      <c r="B145" s="2067"/>
      <c r="C145" s="307"/>
      <c r="D145" s="291"/>
    </row>
    <row r="146" spans="1:4" ht="15.75" customHeight="1">
      <c r="A146" s="718" t="s">
        <v>1054</v>
      </c>
      <c r="B146" s="718"/>
      <c r="C146" s="305"/>
      <c r="D146"/>
    </row>
    <row r="147" spans="1:4" s="1506" customFormat="1" ht="11.1" customHeight="1">
      <c r="A147" s="1496"/>
      <c r="B147" s="2094"/>
      <c r="C147" s="591" t="s">
        <v>1083</v>
      </c>
      <c r="D147" s="592"/>
    </row>
    <row r="148" spans="1:4" s="1497" customFormat="1" ht="9.9499999999999993" customHeight="1">
      <c r="A148" s="2094">
        <v>66</v>
      </c>
      <c r="B148" s="2094"/>
      <c r="C148" s="1498" t="s">
        <v>416</v>
      </c>
      <c r="D148" s="1505" t="s">
        <v>674</v>
      </c>
    </row>
    <row r="149" spans="1:4" s="897" customFormat="1" ht="8.25" customHeight="1">
      <c r="A149" s="1683"/>
      <c r="B149" s="2094"/>
      <c r="C149" s="308"/>
      <c r="D149" s="707"/>
    </row>
    <row r="150" spans="1:4" s="1506" customFormat="1" ht="11.1" customHeight="1">
      <c r="A150" s="1496"/>
      <c r="B150" s="2094"/>
      <c r="C150" s="591" t="s">
        <v>685</v>
      </c>
      <c r="D150" s="592"/>
    </row>
    <row r="151" spans="1:4" s="1497" customFormat="1" ht="9.9499999999999993" customHeight="1">
      <c r="A151" s="2094">
        <v>67</v>
      </c>
      <c r="B151" s="2094"/>
      <c r="C151" s="1498" t="s">
        <v>418</v>
      </c>
      <c r="D151" s="1505" t="s">
        <v>674</v>
      </c>
    </row>
    <row r="152" spans="1:4" s="1497" customFormat="1" ht="9.9499999999999993" customHeight="1">
      <c r="A152" s="2094">
        <v>67</v>
      </c>
      <c r="B152" s="2094"/>
      <c r="C152" s="1498" t="s">
        <v>419</v>
      </c>
      <c r="D152" s="1505" t="s">
        <v>1184</v>
      </c>
    </row>
    <row r="153" spans="1:4" s="897" customFormat="1" ht="8.25" customHeight="1">
      <c r="A153" s="1683"/>
      <c r="B153" s="2094"/>
      <c r="C153" s="308"/>
      <c r="D153" s="707"/>
    </row>
    <row r="154" spans="1:4" s="738" customFormat="1" ht="11.1" customHeight="1">
      <c r="A154" s="1496"/>
      <c r="B154" s="1496"/>
      <c r="C154" s="734" t="s">
        <v>686</v>
      </c>
      <c r="D154" s="735"/>
    </row>
    <row r="155" spans="1:4" s="738" customFormat="1" ht="10.5" customHeight="1">
      <c r="A155" s="1496"/>
      <c r="B155" s="1496"/>
      <c r="C155" s="737" t="s">
        <v>687</v>
      </c>
    </row>
    <row r="156" spans="1:4" s="1508" customFormat="1" ht="9.9499999999999993" customHeight="1">
      <c r="A156" s="2094">
        <v>68</v>
      </c>
      <c r="B156" s="2094"/>
      <c r="C156" s="1507"/>
      <c r="D156" s="1498" t="s">
        <v>1084</v>
      </c>
    </row>
    <row r="157" spans="1:4" s="1508" customFormat="1" ht="9.9499999999999993" customHeight="1">
      <c r="A157" s="2094">
        <v>68</v>
      </c>
      <c r="B157" s="2094"/>
      <c r="C157" s="1507"/>
      <c r="D157" s="1498" t="s">
        <v>1085</v>
      </c>
    </row>
    <row r="158" spans="1:4" s="1508" customFormat="1" ht="9.9499999999999993" customHeight="1">
      <c r="A158" s="2094">
        <v>68</v>
      </c>
      <c r="B158" s="2094"/>
      <c r="C158" s="1507"/>
      <c r="D158" s="1498" t="s">
        <v>1086</v>
      </c>
    </row>
    <row r="159" spans="1:4" s="738" customFormat="1" ht="11.1" customHeight="1">
      <c r="A159" s="1496"/>
      <c r="B159" s="2094"/>
      <c r="C159" s="737" t="s">
        <v>688</v>
      </c>
    </row>
    <row r="160" spans="1:4" s="1497" customFormat="1" ht="9.9499999999999993" customHeight="1">
      <c r="A160" s="2094">
        <v>69</v>
      </c>
      <c r="B160" s="2094"/>
      <c r="C160" s="1498"/>
      <c r="D160" s="1498" t="s">
        <v>1087</v>
      </c>
    </row>
    <row r="161" spans="1:4" s="1497" customFormat="1" ht="9.9499999999999993" customHeight="1">
      <c r="A161" s="2094">
        <v>71</v>
      </c>
      <c r="B161" s="2094"/>
      <c r="C161" s="1498"/>
      <c r="D161" s="1498" t="s">
        <v>1088</v>
      </c>
    </row>
    <row r="162" spans="1:4" s="1509" customFormat="1" ht="9.9499999999999993" customHeight="1">
      <c r="A162" s="2094">
        <v>73</v>
      </c>
      <c r="B162" s="2094"/>
      <c r="C162" s="1498"/>
      <c r="D162" s="1498" t="s">
        <v>1089</v>
      </c>
    </row>
    <row r="163" spans="1:4" s="1509" customFormat="1" ht="9.9499999999999993" customHeight="1">
      <c r="A163" s="2094">
        <v>74</v>
      </c>
      <c r="B163" s="2094"/>
      <c r="C163" s="1498"/>
      <c r="D163" s="1507" t="s">
        <v>1090</v>
      </c>
    </row>
    <row r="164" spans="1:4" s="1509" customFormat="1" ht="9.9499999999999993" customHeight="1">
      <c r="A164" s="2094">
        <v>74</v>
      </c>
      <c r="B164" s="2094"/>
      <c r="C164" s="1498"/>
      <c r="D164" s="1498" t="s">
        <v>1091</v>
      </c>
    </row>
    <row r="165" spans="1:4" s="1509" customFormat="1" ht="9.9499999999999993" customHeight="1">
      <c r="A165" s="2094">
        <v>75</v>
      </c>
      <c r="B165" s="2094"/>
      <c r="C165" s="1498"/>
      <c r="D165" s="1498" t="s">
        <v>1092</v>
      </c>
    </row>
    <row r="166" spans="1:4" s="1509" customFormat="1" ht="9.9499999999999993" customHeight="1">
      <c r="A166" s="2094">
        <v>76</v>
      </c>
      <c r="B166" s="2094"/>
      <c r="C166" s="1498"/>
      <c r="D166" s="1498" t="s">
        <v>1170</v>
      </c>
    </row>
    <row r="167" spans="1:4" s="1509" customFormat="1" ht="9.9499999999999993" customHeight="1">
      <c r="A167" s="2094">
        <v>76</v>
      </c>
      <c r="B167" s="2094"/>
      <c r="C167" s="1498"/>
      <c r="D167" s="1498" t="s">
        <v>1171</v>
      </c>
    </row>
    <row r="168" spans="1:4" s="738" customFormat="1" ht="11.1" customHeight="1">
      <c r="A168" s="2094"/>
      <c r="B168" s="2094"/>
      <c r="C168" s="737" t="s">
        <v>689</v>
      </c>
    </row>
    <row r="169" spans="1:4" s="1508" customFormat="1" ht="9.9499999999999993" customHeight="1">
      <c r="A169" s="2094">
        <v>77</v>
      </c>
      <c r="B169" s="2094"/>
      <c r="C169" s="1507"/>
      <c r="D169" s="1498" t="s">
        <v>1093</v>
      </c>
    </row>
    <row r="170" spans="1:4" s="738" customFormat="1" ht="11.1" customHeight="1">
      <c r="A170" s="2094"/>
      <c r="B170" s="2094"/>
      <c r="C170" s="737" t="s">
        <v>690</v>
      </c>
    </row>
    <row r="171" spans="1:4" s="1508" customFormat="1" ht="9.9499999999999993" customHeight="1">
      <c r="A171" s="2094">
        <v>78</v>
      </c>
      <c r="B171" s="2094"/>
      <c r="C171" s="1507"/>
      <c r="D171" s="1498" t="s">
        <v>1094</v>
      </c>
    </row>
    <row r="172" spans="1:4" s="646" customFormat="1" ht="20.100000000000001" customHeight="1">
      <c r="A172" s="2068"/>
      <c r="B172" s="2068"/>
      <c r="C172" s="1929"/>
    </row>
    <row r="173" spans="1:4" ht="20.25">
      <c r="A173" s="2067" t="s">
        <v>1057</v>
      </c>
      <c r="B173" s="2067"/>
      <c r="C173" s="307"/>
      <c r="D173" s="291"/>
    </row>
    <row r="174" spans="1:4" s="897" customFormat="1" ht="12" customHeight="1">
      <c r="A174" s="718" t="s">
        <v>1054</v>
      </c>
      <c r="B174" s="718"/>
      <c r="C174" s="1510"/>
    </row>
    <row r="175" spans="1:4" s="707" customFormat="1" ht="11.1" customHeight="1">
      <c r="A175" s="2096"/>
      <c r="B175" s="2096"/>
      <c r="C175" s="730" t="s">
        <v>911</v>
      </c>
      <c r="D175" s="279"/>
    </row>
    <row r="176" spans="1:4" s="1497" customFormat="1" ht="9.9499999999999993" customHeight="1">
      <c r="A176" s="2094">
        <v>80</v>
      </c>
      <c r="B176" s="2094"/>
      <c r="C176" s="1511" t="s">
        <v>400</v>
      </c>
      <c r="D176" s="1505" t="s">
        <v>196</v>
      </c>
    </row>
    <row r="177" spans="1:4" s="1497" customFormat="1" ht="9.9499999999999993" customHeight="1">
      <c r="A177" s="2094">
        <v>80</v>
      </c>
      <c r="B177" s="2094"/>
      <c r="C177" s="1511" t="s">
        <v>401</v>
      </c>
      <c r="D177" s="1505" t="s">
        <v>912</v>
      </c>
    </row>
    <row r="178" spans="1:4" s="1497" customFormat="1" ht="9.9499999999999993" customHeight="1">
      <c r="A178" s="2094">
        <v>80</v>
      </c>
      <c r="B178" s="2094"/>
      <c r="C178" s="1511" t="s">
        <v>648</v>
      </c>
      <c r="D178" s="1505" t="s">
        <v>913</v>
      </c>
    </row>
    <row r="179" spans="1:4" s="1497" customFormat="1" ht="9.9499999999999993" customHeight="1">
      <c r="A179" s="2094">
        <v>80</v>
      </c>
      <c r="B179" s="2094"/>
      <c r="C179" s="1511" t="s">
        <v>402</v>
      </c>
      <c r="D179" s="1505" t="s">
        <v>914</v>
      </c>
    </row>
    <row r="180" spans="1:4" s="1497" customFormat="1" ht="9.9499999999999993" customHeight="1">
      <c r="A180" s="2094">
        <v>80</v>
      </c>
      <c r="B180" s="2094"/>
      <c r="C180" s="1511" t="s">
        <v>649</v>
      </c>
      <c r="D180" s="1505" t="s">
        <v>1185</v>
      </c>
    </row>
    <row r="181" spans="1:4" s="897" customFormat="1" ht="8.25" customHeight="1">
      <c r="A181" s="1683"/>
      <c r="B181" s="2094"/>
      <c r="C181" s="308"/>
      <c r="D181" s="707"/>
    </row>
    <row r="182" spans="1:4" s="1506" customFormat="1" ht="11.1" customHeight="1">
      <c r="A182" s="1685"/>
      <c r="B182" s="2094"/>
      <c r="C182" s="731" t="s">
        <v>915</v>
      </c>
      <c r="D182" s="732"/>
    </row>
    <row r="183" spans="1:4" s="1497" customFormat="1" ht="9.9499999999999993" customHeight="1">
      <c r="A183" s="2094">
        <v>81</v>
      </c>
      <c r="B183" s="2094"/>
      <c r="C183" s="1511" t="s">
        <v>404</v>
      </c>
      <c r="D183" s="1505" t="s">
        <v>1273</v>
      </c>
    </row>
    <row r="184" spans="1:4" s="1497" customFormat="1" ht="9.9499999999999993" customHeight="1">
      <c r="A184" s="2094">
        <v>82</v>
      </c>
      <c r="B184" s="2094"/>
      <c r="C184" s="1511" t="s">
        <v>405</v>
      </c>
      <c r="D184" s="1505" t="s">
        <v>916</v>
      </c>
    </row>
    <row r="185" spans="1:4" s="1497" customFormat="1" ht="9.9499999999999993" customHeight="1">
      <c r="A185" s="2094">
        <v>82</v>
      </c>
      <c r="B185" s="2094"/>
      <c r="C185" s="1511" t="s">
        <v>406</v>
      </c>
      <c r="D185" s="1505" t="s">
        <v>1186</v>
      </c>
    </row>
    <row r="186" spans="1:4" s="1497" customFormat="1" ht="9.9499999999999993" customHeight="1">
      <c r="A186" s="2094">
        <v>82</v>
      </c>
      <c r="B186" s="2094"/>
      <c r="C186" s="1511" t="s">
        <v>407</v>
      </c>
      <c r="D186" s="1505" t="s">
        <v>917</v>
      </c>
    </row>
    <row r="187" spans="1:4" s="897" customFormat="1" ht="8.25" customHeight="1">
      <c r="A187" s="1683"/>
      <c r="B187" s="2094"/>
      <c r="C187" s="308"/>
      <c r="D187" s="707"/>
    </row>
    <row r="188" spans="1:4" s="1506" customFormat="1" ht="11.1" customHeight="1">
      <c r="A188" s="1685"/>
      <c r="B188" s="2094"/>
      <c r="C188" s="591" t="s">
        <v>918</v>
      </c>
      <c r="D188" s="592"/>
    </row>
    <row r="189" spans="1:4" s="1497" customFormat="1" ht="9.9499999999999993" customHeight="1">
      <c r="A189" s="2094">
        <v>83</v>
      </c>
      <c r="B189" s="2094"/>
      <c r="C189" s="1511" t="s">
        <v>408</v>
      </c>
      <c r="D189" s="1505" t="s">
        <v>919</v>
      </c>
    </row>
    <row r="190" spans="1:4" s="1497" customFormat="1" ht="9.9499999999999993" customHeight="1">
      <c r="A190" s="2094">
        <v>84</v>
      </c>
      <c r="B190" s="2094"/>
      <c r="C190" s="1511" t="s">
        <v>683</v>
      </c>
      <c r="D190" s="1505" t="s">
        <v>920</v>
      </c>
    </row>
    <row r="191" spans="1:4" s="1497" customFormat="1" ht="9.9499999999999993" customHeight="1">
      <c r="A191" s="2094">
        <v>85</v>
      </c>
      <c r="B191" s="2094"/>
      <c r="C191" s="1511" t="s">
        <v>1257</v>
      </c>
      <c r="D191" s="1505" t="s">
        <v>921</v>
      </c>
    </row>
    <row r="192" spans="1:4" s="897" customFormat="1" ht="8.25" customHeight="1">
      <c r="A192" s="1683"/>
      <c r="B192" s="2094"/>
      <c r="C192" s="308"/>
      <c r="D192" s="707"/>
    </row>
    <row r="193" spans="1:4" s="1506" customFormat="1" ht="11.1" customHeight="1">
      <c r="A193" s="1685"/>
      <c r="B193" s="2094"/>
      <c r="C193" s="591" t="s">
        <v>922</v>
      </c>
      <c r="D193" s="592"/>
    </row>
    <row r="194" spans="1:4" s="1497" customFormat="1" ht="9.9499999999999993" customHeight="1">
      <c r="A194" s="2094">
        <v>86</v>
      </c>
      <c r="B194" s="2094"/>
      <c r="C194" s="1511" t="s">
        <v>409</v>
      </c>
      <c r="D194" s="1505" t="s">
        <v>923</v>
      </c>
    </row>
    <row r="195" spans="1:4" s="1497" customFormat="1" ht="9.9499999999999993" customHeight="1">
      <c r="A195" s="2094">
        <v>86</v>
      </c>
      <c r="B195" s="2094"/>
      <c r="C195" s="1511" t="s">
        <v>410</v>
      </c>
      <c r="D195" s="1505" t="s">
        <v>1274</v>
      </c>
    </row>
    <row r="196" spans="1:4" s="646" customFormat="1" ht="20.100000000000001" customHeight="1">
      <c r="A196" s="2068"/>
      <c r="B196" s="2068"/>
      <c r="C196" s="1929"/>
    </row>
    <row r="197" spans="1:4" ht="20.25">
      <c r="A197" s="2067" t="s">
        <v>1058</v>
      </c>
      <c r="B197" s="2067"/>
      <c r="C197" s="307"/>
      <c r="D197" s="291"/>
    </row>
    <row r="198" spans="1:4" ht="12" customHeight="1">
      <c r="A198" s="718" t="s">
        <v>1054</v>
      </c>
      <c r="B198" s="718"/>
      <c r="C198" s="305"/>
      <c r="D198"/>
    </row>
    <row r="199" spans="1:4" s="1497" customFormat="1" ht="9.9499999999999993" customHeight="1">
      <c r="A199" s="2094">
        <v>88</v>
      </c>
      <c r="B199" s="2094"/>
      <c r="C199" s="1512" t="s">
        <v>400</v>
      </c>
      <c r="D199" s="1505" t="s">
        <v>984</v>
      </c>
    </row>
    <row r="200" spans="1:4" s="1497" customFormat="1" ht="9.9499999999999993" customHeight="1">
      <c r="A200" s="2094">
        <v>88</v>
      </c>
      <c r="B200" s="2094"/>
      <c r="C200" s="1512" t="s">
        <v>401</v>
      </c>
      <c r="D200" s="1505" t="s">
        <v>1275</v>
      </c>
    </row>
    <row r="201" spans="1:4" s="1497" customFormat="1" ht="9.9499999999999993" customHeight="1">
      <c r="A201" s="2094">
        <v>89</v>
      </c>
      <c r="B201" s="2094"/>
      <c r="C201" s="1512" t="s">
        <v>648</v>
      </c>
      <c r="D201" s="1505" t="s">
        <v>1276</v>
      </c>
    </row>
    <row r="202" spans="1:4" s="1497" customFormat="1" ht="9.9499999999999993" customHeight="1">
      <c r="A202" s="2094">
        <v>89</v>
      </c>
      <c r="B202" s="2094"/>
      <c r="C202" s="1512" t="s">
        <v>402</v>
      </c>
      <c r="D202" s="1505" t="s">
        <v>985</v>
      </c>
    </row>
    <row r="203" spans="1:4" s="1497" customFormat="1" ht="9.9499999999999993" customHeight="1">
      <c r="A203" s="2094">
        <v>89</v>
      </c>
      <c r="B203" s="2094"/>
      <c r="C203" s="1512" t="s">
        <v>649</v>
      </c>
      <c r="D203" s="1505" t="s">
        <v>1277</v>
      </c>
    </row>
    <row r="204" spans="1:4" s="1497" customFormat="1" ht="9.9499999999999993" customHeight="1">
      <c r="A204" s="2094">
        <v>89</v>
      </c>
      <c r="B204" s="2094"/>
      <c r="C204" s="1512" t="s">
        <v>403</v>
      </c>
      <c r="D204" s="1505" t="s">
        <v>1278</v>
      </c>
    </row>
    <row r="205" spans="1:4" s="1497" customFormat="1" ht="9.9499999999999993" customHeight="1">
      <c r="A205" s="2094">
        <v>90</v>
      </c>
      <c r="B205" s="2094"/>
      <c r="C205" s="1512" t="s">
        <v>650</v>
      </c>
      <c r="D205" s="1505" t="s">
        <v>986</v>
      </c>
    </row>
    <row r="206" spans="1:4" s="1497" customFormat="1" ht="9.9499999999999993" customHeight="1">
      <c r="A206" s="2094">
        <v>90</v>
      </c>
      <c r="B206" s="2094"/>
      <c r="C206" s="1512" t="s">
        <v>987</v>
      </c>
      <c r="D206" s="1505" t="s">
        <v>988</v>
      </c>
    </row>
    <row r="207" spans="1:4" s="1497" customFormat="1" ht="9.9499999999999993" customHeight="1">
      <c r="A207" s="2094">
        <v>91</v>
      </c>
      <c r="B207" s="2094"/>
      <c r="C207" s="1512" t="s">
        <v>989</v>
      </c>
      <c r="D207" s="1505" t="s">
        <v>1279</v>
      </c>
    </row>
    <row r="208" spans="1:4" s="1497" customFormat="1" ht="9.9499999999999993" customHeight="1">
      <c r="A208" s="2094">
        <v>91</v>
      </c>
      <c r="B208" s="2094"/>
      <c r="C208" s="1512" t="s">
        <v>990</v>
      </c>
      <c r="D208" s="1505" t="s">
        <v>1280</v>
      </c>
    </row>
    <row r="209" spans="1:4" s="1497" customFormat="1" ht="9.9499999999999993" customHeight="1">
      <c r="A209" s="2094">
        <v>92</v>
      </c>
      <c r="B209" s="2094"/>
      <c r="C209" s="1512" t="s">
        <v>991</v>
      </c>
      <c r="D209" s="1505" t="s">
        <v>1281</v>
      </c>
    </row>
    <row r="210" spans="1:4" s="1497" customFormat="1" ht="9.9499999999999993" customHeight="1">
      <c r="A210" s="2094">
        <v>92</v>
      </c>
      <c r="B210" s="2094"/>
      <c r="C210" s="1512" t="s">
        <v>992</v>
      </c>
      <c r="D210" s="1505" t="s">
        <v>1282</v>
      </c>
    </row>
    <row r="211" spans="1:4" s="646" customFormat="1" ht="20.100000000000001" customHeight="1">
      <c r="A211" s="2068"/>
      <c r="B211" s="2068"/>
      <c r="C211" s="1929"/>
    </row>
    <row r="212" spans="1:4" ht="20.25">
      <c r="A212" s="2067" t="s">
        <v>1569</v>
      </c>
      <c r="B212" s="2067"/>
      <c r="C212" s="307"/>
      <c r="D212" s="291"/>
    </row>
    <row r="213" spans="1:4" ht="12" customHeight="1">
      <c r="A213" s="718" t="s">
        <v>1054</v>
      </c>
      <c r="B213" s="718"/>
      <c r="C213" s="305"/>
      <c r="D213"/>
    </row>
    <row r="214" spans="1:4" s="1497" customFormat="1" ht="9.9499999999999993" customHeight="1">
      <c r="A214" s="2094" t="s">
        <v>1701</v>
      </c>
      <c r="B214" s="2094"/>
      <c r="C214" s="1512"/>
      <c r="D214" s="1652" t="s">
        <v>1659</v>
      </c>
    </row>
    <row r="215" spans="1:4" s="278" customFormat="1">
      <c r="A215" s="1742"/>
      <c r="B215" s="1742"/>
      <c r="D215" s="309"/>
    </row>
    <row r="216" spans="1:4" s="278" customFormat="1">
      <c r="A216" s="1742"/>
      <c r="B216" s="1742"/>
      <c r="D216" s="309"/>
    </row>
  </sheetData>
  <pageMargins left="0.70866141732283472" right="0.70866141732283472" top="0.6692913385826772" bottom="0.39370078740157483" header="0.51181102362204722" footer="0.51181102362204722"/>
  <pageSetup paperSize="9" scale="95" fitToHeight="0" orientation="portrait" verticalDpi="0" r:id="rId1"/>
  <headerFooter scaleWithDoc="0">
    <oddHeader>&amp;L&amp;8FACT BOOK DNB - 1Q15&amp;R&amp;8CONTENTS</oddHeader>
  </headerFooter>
  <rowBreaks count="2" manualBreakCount="2">
    <brk id="68" max="16383" man="1"/>
    <brk id="143" max="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5"/>
  <sheetViews>
    <sheetView showGridLines="0" zoomScale="140" zoomScaleNormal="140" zoomScaleSheetLayoutView="90" workbookViewId="0"/>
  </sheetViews>
  <sheetFormatPr baseColWidth="10" defaultColWidth="10.85546875" defaultRowHeight="22.5" customHeight="1"/>
  <cols>
    <col min="1" max="1" width="35.28515625" style="894" customWidth="1"/>
    <col min="2" max="12" width="6.42578125" style="894" customWidth="1"/>
    <col min="13" max="16384" width="10.85546875" style="894"/>
  </cols>
  <sheetData>
    <row r="1" spans="1:13" s="622" customFormat="1" ht="22.5" customHeight="1">
      <c r="A1" s="739"/>
      <c r="B1" s="740"/>
      <c r="C1" s="740"/>
      <c r="D1" s="740"/>
      <c r="E1" s="740"/>
      <c r="F1" s="740"/>
      <c r="G1" s="740"/>
      <c r="H1" s="740"/>
      <c r="I1" s="740"/>
      <c r="J1" s="840"/>
    </row>
    <row r="2" spans="1:13" s="609" customFormat="1" ht="18.75" customHeight="1">
      <c r="A2" s="741" t="s">
        <v>1109</v>
      </c>
    </row>
    <row r="3" spans="1:13" s="609" customFormat="1" ht="12" customHeight="1"/>
    <row r="4" spans="1:13" s="878" customFormat="1" ht="13.5" customHeight="1">
      <c r="A4" s="877" t="s">
        <v>1</v>
      </c>
      <c r="B4" s="1235" t="s">
        <v>1546</v>
      </c>
      <c r="C4" s="310" t="s">
        <v>1488</v>
      </c>
      <c r="D4" s="822" t="s">
        <v>1385</v>
      </c>
      <c r="E4" s="822" t="s">
        <v>1258</v>
      </c>
      <c r="F4" s="822" t="s">
        <v>1189</v>
      </c>
      <c r="G4" s="822" t="s">
        <v>1052</v>
      </c>
      <c r="H4" s="822" t="s">
        <v>609</v>
      </c>
      <c r="I4" s="822" t="s">
        <v>328</v>
      </c>
      <c r="J4" s="822" t="s">
        <v>299</v>
      </c>
    </row>
    <row r="5" spans="1:13" s="878" customFormat="1" ht="12" customHeight="1">
      <c r="A5" s="879" t="s">
        <v>781</v>
      </c>
      <c r="B5" s="1436">
        <v>2472.9830000000002</v>
      </c>
      <c r="C5" s="973">
        <v>2613.5820000000008</v>
      </c>
      <c r="D5" s="973">
        <v>2250.8160000000012</v>
      </c>
      <c r="E5" s="973">
        <v>3558.2649999999994</v>
      </c>
      <c r="F5" s="973">
        <v>2403.5809999999997</v>
      </c>
      <c r="G5" s="973">
        <v>3029.7626391520103</v>
      </c>
      <c r="H5" s="973">
        <v>2584.4594127159698</v>
      </c>
      <c r="I5" s="973">
        <v>2036.357380784118</v>
      </c>
      <c r="J5" s="973">
        <v>2807.329567347902</v>
      </c>
    </row>
    <row r="6" spans="1:13" s="878" customFormat="1" ht="12" customHeight="1">
      <c r="A6" s="881" t="s">
        <v>782</v>
      </c>
      <c r="B6" s="1437">
        <v>1681.2090000000001</v>
      </c>
      <c r="C6" s="974">
        <v>1378.0529999999999</v>
      </c>
      <c r="D6" s="974">
        <v>2068.991</v>
      </c>
      <c r="E6" s="974">
        <v>1638.241</v>
      </c>
      <c r="F6" s="974">
        <v>1624.473</v>
      </c>
      <c r="G6" s="974">
        <v>1736.7729467243955</v>
      </c>
      <c r="H6" s="974">
        <v>1721.51568917963</v>
      </c>
      <c r="I6" s="974">
        <v>1722.5623895520619</v>
      </c>
      <c r="J6" s="974">
        <v>1703.9429745439118</v>
      </c>
    </row>
    <row r="7" spans="1:13" s="878" customFormat="1" ht="12" customHeight="1">
      <c r="A7" s="879" t="s">
        <v>783</v>
      </c>
      <c r="B7" s="1436">
        <v>791.77400000000011</v>
      </c>
      <c r="C7" s="973">
        <v>1235.5290000000005</v>
      </c>
      <c r="D7" s="973">
        <v>181.82500000000118</v>
      </c>
      <c r="E7" s="973">
        <v>1920.0239999999994</v>
      </c>
      <c r="F7" s="973">
        <v>779.10799999999972</v>
      </c>
      <c r="G7" s="973">
        <v>1292.9896924276147</v>
      </c>
      <c r="H7" s="973">
        <v>862.9437235363398</v>
      </c>
      <c r="I7" s="973">
        <v>313.79499123205619</v>
      </c>
      <c r="J7" s="973">
        <v>1103.3865928039902</v>
      </c>
    </row>
    <row r="8" spans="1:13" s="878" customFormat="1" ht="12" customHeight="1">
      <c r="A8" s="975" t="s">
        <v>784</v>
      </c>
      <c r="B8" s="1437">
        <v>-908.66700000000003</v>
      </c>
      <c r="C8" s="974">
        <v>-744.57899999999995</v>
      </c>
      <c r="D8" s="974">
        <v>-149.33399999999995</v>
      </c>
      <c r="E8" s="974">
        <v>-247.40000000000009</v>
      </c>
      <c r="F8" s="974">
        <v>906.7</v>
      </c>
      <c r="G8" s="974">
        <v>-396.48352626377516</v>
      </c>
      <c r="H8" s="974">
        <v>-249.8545313372839</v>
      </c>
      <c r="I8" s="974">
        <v>-226.32267937009885</v>
      </c>
      <c r="J8" s="974">
        <v>-623.85026302884216</v>
      </c>
    </row>
    <row r="9" spans="1:13" s="977" customFormat="1" ht="21" customHeight="1">
      <c r="A9" s="976" t="s">
        <v>785</v>
      </c>
      <c r="B9" s="1436">
        <v>-116.89299999999992</v>
      </c>
      <c r="C9" s="973">
        <v>490.9500000000005</v>
      </c>
      <c r="D9" s="973">
        <v>32.491000000001236</v>
      </c>
      <c r="E9" s="973">
        <v>1672.6239999999993</v>
      </c>
      <c r="F9" s="973">
        <v>1685.8079999999998</v>
      </c>
      <c r="G9" s="973">
        <v>896.50616616383957</v>
      </c>
      <c r="H9" s="973">
        <v>613.0891921990559</v>
      </c>
      <c r="I9" s="973">
        <v>87.472311861957337</v>
      </c>
      <c r="J9" s="973">
        <v>479.53632977514803</v>
      </c>
    </row>
    <row r="10" spans="1:13" s="878" customFormat="1" ht="12" customHeight="1">
      <c r="A10" s="978" t="s">
        <v>786</v>
      </c>
      <c r="B10" s="1438">
        <v>187.04900000000001</v>
      </c>
      <c r="C10" s="979">
        <v>-843.99400000000003</v>
      </c>
      <c r="D10" s="979">
        <v>0</v>
      </c>
      <c r="E10" s="979">
        <v>0</v>
      </c>
      <c r="F10" s="979">
        <v>0</v>
      </c>
      <c r="G10" s="979">
        <v>-22.135644788264727</v>
      </c>
      <c r="H10" s="979">
        <v>-142.24553093837477</v>
      </c>
      <c r="I10" s="979">
        <v>154.12717572663951</v>
      </c>
      <c r="J10" s="979">
        <v>0</v>
      </c>
    </row>
    <row r="11" spans="1:13" s="878" customFormat="1" ht="12" customHeight="1">
      <c r="A11" s="980" t="s">
        <v>787</v>
      </c>
      <c r="B11" s="1436">
        <v>70.156000000000091</v>
      </c>
      <c r="C11" s="973">
        <v>-353.04399999999964</v>
      </c>
      <c r="D11" s="973">
        <v>32.491000000001236</v>
      </c>
      <c r="E11" s="973">
        <v>1672.6239999999993</v>
      </c>
      <c r="F11" s="973">
        <v>1685.8079999999998</v>
      </c>
      <c r="G11" s="973">
        <v>874.37052137557487</v>
      </c>
      <c r="H11" s="973">
        <v>470.84366126068113</v>
      </c>
      <c r="I11" s="973">
        <v>241.59948758859684</v>
      </c>
      <c r="J11" s="973">
        <v>479.53632977514803</v>
      </c>
    </row>
    <row r="12" spans="1:13" s="983" customFormat="1" ht="12" customHeight="1">
      <c r="A12" s="981" t="s">
        <v>788</v>
      </c>
      <c r="B12" s="1439">
        <v>104.896</v>
      </c>
      <c r="C12" s="982">
        <v>213.93199999999996</v>
      </c>
      <c r="D12" s="982">
        <v>88.761000000000038</v>
      </c>
      <c r="E12" s="982">
        <v>43.293999999999997</v>
      </c>
      <c r="F12" s="982">
        <v>122.15599999999999</v>
      </c>
      <c r="G12" s="982">
        <v>117.74025152454124</v>
      </c>
      <c r="H12" s="982">
        <v>147.080908676364</v>
      </c>
      <c r="I12" s="982">
        <v>42.439056261736582</v>
      </c>
      <c r="J12" s="982">
        <v>13.719783537358186</v>
      </c>
    </row>
    <row r="13" spans="1:13" s="983" customFormat="1" ht="12" customHeight="1">
      <c r="A13" s="984" t="s">
        <v>789</v>
      </c>
      <c r="B13" s="1439">
        <v>55.231999999999999</v>
      </c>
      <c r="C13" s="982">
        <v>48.821999999999989</v>
      </c>
      <c r="D13" s="982">
        <v>44.001000000000005</v>
      </c>
      <c r="E13" s="982">
        <v>53.196000000000012</v>
      </c>
      <c r="F13" s="982">
        <v>82.303999999999988</v>
      </c>
      <c r="G13" s="982">
        <v>23.098246518533522</v>
      </c>
      <c r="H13" s="982">
        <v>70.547143365202103</v>
      </c>
      <c r="I13" s="982">
        <v>24.204444719992118</v>
      </c>
      <c r="J13" s="982">
        <v>5.8591653962722585</v>
      </c>
    </row>
    <row r="14" spans="1:13" s="983" customFormat="1" ht="12" customHeight="1">
      <c r="A14" s="984" t="s">
        <v>752</v>
      </c>
      <c r="B14" s="1439">
        <v>133.46799999999999</v>
      </c>
      <c r="C14" s="982">
        <v>173.20900000000006</v>
      </c>
      <c r="D14" s="982">
        <v>149.24399999999997</v>
      </c>
      <c r="E14" s="982">
        <v>164.74900000000002</v>
      </c>
      <c r="F14" s="982">
        <v>160.19999999999999</v>
      </c>
      <c r="G14" s="982">
        <v>171.70281924749997</v>
      </c>
      <c r="H14" s="982">
        <v>173.81801245650001</v>
      </c>
      <c r="I14" s="982">
        <v>169.09734045600004</v>
      </c>
      <c r="J14" s="982">
        <v>167.36582784000001</v>
      </c>
      <c r="M14" s="977"/>
    </row>
    <row r="15" spans="1:13" s="983" customFormat="1" ht="12" customHeight="1">
      <c r="A15" s="2163" t="s">
        <v>1370</v>
      </c>
      <c r="B15" s="1439">
        <v>188.79599999999999</v>
      </c>
      <c r="C15" s="982">
        <v>-81.8149999999996</v>
      </c>
      <c r="D15" s="982">
        <v>901.77799999999979</v>
      </c>
      <c r="E15" s="982">
        <v>380.16300000000001</v>
      </c>
      <c r="F15" s="982">
        <v>1708.837</v>
      </c>
      <c r="G15" s="982">
        <v>783.53354113530531</v>
      </c>
      <c r="H15" s="982">
        <v>366.99655206630149</v>
      </c>
      <c r="I15" s="982">
        <v>233.58656309780184</v>
      </c>
      <c r="J15" s="982">
        <v>414.03134370059121</v>
      </c>
      <c r="M15" s="977"/>
    </row>
    <row r="16" spans="1:13" s="977" customFormat="1" ht="12" customHeight="1">
      <c r="A16" s="2163" t="s">
        <v>1481</v>
      </c>
      <c r="B16" s="1439">
        <v>202.875</v>
      </c>
      <c r="C16" s="982">
        <v>-56.706000000000074</v>
      </c>
      <c r="D16" s="982">
        <v>-601.08799999999997</v>
      </c>
      <c r="E16" s="982">
        <v>1300.913</v>
      </c>
      <c r="F16" s="982">
        <v>269.41000000000003</v>
      </c>
      <c r="G16" s="982">
        <v>137.76182660788805</v>
      </c>
      <c r="H16" s="982">
        <v>133.10872370291</v>
      </c>
      <c r="I16" s="982">
        <v>20.462357834489644</v>
      </c>
      <c r="J16" s="982">
        <v>63.562091854712286</v>
      </c>
    </row>
    <row r="17" spans="1:10" s="977" customFormat="1" ht="12" customHeight="1">
      <c r="A17" s="987" t="s">
        <v>755</v>
      </c>
      <c r="B17" s="1437">
        <v>224.03200000000001</v>
      </c>
      <c r="C17" s="988">
        <v>90.978000000000065</v>
      </c>
      <c r="D17" s="988">
        <v>162.49899999999997</v>
      </c>
      <c r="E17" s="988">
        <v>193.334</v>
      </c>
      <c r="F17" s="988">
        <v>205.24</v>
      </c>
      <c r="G17" s="988">
        <v>135.0666680688156</v>
      </c>
      <c r="H17" s="988">
        <v>102.15533193118443</v>
      </c>
      <c r="I17" s="988">
        <v>152.38999999999999</v>
      </c>
      <c r="J17" s="988">
        <v>169.82</v>
      </c>
    </row>
    <row r="18" spans="1:10" s="991" customFormat="1" ht="12" customHeight="1">
      <c r="A18" s="989" t="s">
        <v>1417</v>
      </c>
      <c r="B18" s="1440">
        <v>196.11300000000008</v>
      </c>
      <c r="C18" s="990">
        <v>312.41800000000029</v>
      </c>
      <c r="D18" s="990">
        <v>176.30600000000135</v>
      </c>
      <c r="E18" s="990">
        <v>446.12099999999936</v>
      </c>
      <c r="F18" s="990">
        <v>277.46099999999984</v>
      </c>
      <c r="G18" s="990">
        <v>400.68313899177184</v>
      </c>
      <c r="H18" s="990">
        <v>464.33978192072021</v>
      </c>
      <c r="I18" s="990">
        <v>375.68140809403411</v>
      </c>
      <c r="J18" s="990">
        <v>358.70767099347495</v>
      </c>
    </row>
    <row r="19" spans="1:10" s="977" customFormat="1" ht="12" customHeight="1">
      <c r="A19" s="986" t="s">
        <v>787</v>
      </c>
      <c r="B19" s="1439">
        <v>91.4</v>
      </c>
      <c r="C19" s="992">
        <v>57.890999999999963</v>
      </c>
      <c r="D19" s="992">
        <v>80.700000000000074</v>
      </c>
      <c r="E19" s="992">
        <v>157.67999999999998</v>
      </c>
      <c r="F19" s="992">
        <v>187.441</v>
      </c>
      <c r="G19" s="992">
        <v>-15.676474049062222</v>
      </c>
      <c r="H19" s="992">
        <v>117.37840466137774</v>
      </c>
      <c r="I19" s="992">
        <v>59.220581128052835</v>
      </c>
      <c r="J19" s="992">
        <v>92.195488259631645</v>
      </c>
    </row>
    <row r="20" spans="1:10" s="977" customFormat="1" ht="12" customHeight="1">
      <c r="A20" s="986" t="s">
        <v>788</v>
      </c>
      <c r="B20" s="1439">
        <v>22.788</v>
      </c>
      <c r="C20" s="992">
        <v>16.692999999999998</v>
      </c>
      <c r="D20" s="992">
        <v>46.92</v>
      </c>
      <c r="E20" s="992">
        <v>13.418999999999999</v>
      </c>
      <c r="F20" s="992">
        <v>15.842000000000001</v>
      </c>
      <c r="G20" s="992">
        <v>18.881941418359716</v>
      </c>
      <c r="H20" s="992">
        <v>-9.7018749404582039</v>
      </c>
      <c r="I20" s="992">
        <v>-16.935537837841352</v>
      </c>
      <c r="J20" s="992">
        <v>-16.03752864006016</v>
      </c>
    </row>
    <row r="21" spans="1:10" s="977" customFormat="1" ht="12" customHeight="1">
      <c r="A21" s="986" t="s">
        <v>789</v>
      </c>
      <c r="B21" s="1439">
        <v>43.368000000000002</v>
      </c>
      <c r="C21" s="992">
        <v>25.624000000000006</v>
      </c>
      <c r="D21" s="992">
        <v>39.677999999999997</v>
      </c>
      <c r="E21" s="992">
        <v>9.6429999999999971</v>
      </c>
      <c r="F21" s="992">
        <v>18.202000000000002</v>
      </c>
      <c r="G21" s="992">
        <v>34.219371519417699</v>
      </c>
      <c r="H21" s="992">
        <v>40.131761952913401</v>
      </c>
      <c r="I21" s="992">
        <v>11.224988839690656</v>
      </c>
      <c r="J21" s="992">
        <v>7.5898776879782366</v>
      </c>
    </row>
    <row r="22" spans="1:10" s="977" customFormat="1" ht="12" customHeight="1">
      <c r="A22" s="984" t="s">
        <v>752</v>
      </c>
      <c r="B22" s="1439">
        <v>28.731999999999999</v>
      </c>
      <c r="C22" s="992">
        <v>28.291999999999998</v>
      </c>
      <c r="D22" s="992">
        <v>26.639999999999997</v>
      </c>
      <c r="E22" s="992">
        <v>24.943000000000001</v>
      </c>
      <c r="F22" s="992">
        <v>23.657</v>
      </c>
      <c r="G22" s="992">
        <v>30.528163502500014</v>
      </c>
      <c r="H22" s="992">
        <v>27.923712961499994</v>
      </c>
      <c r="I22" s="992">
        <v>25.039100745999995</v>
      </c>
      <c r="J22" s="992">
        <v>22.923022790000005</v>
      </c>
    </row>
    <row r="23" spans="1:10" s="977" customFormat="1" ht="12" customHeight="1">
      <c r="A23" s="986" t="s">
        <v>791</v>
      </c>
      <c r="B23" s="1439">
        <v>86.138999999999996</v>
      </c>
      <c r="C23" s="992">
        <v>25.615999999999985</v>
      </c>
      <c r="D23" s="992">
        <v>79.609000000000037</v>
      </c>
      <c r="E23" s="992">
        <v>157.57799999999997</v>
      </c>
      <c r="F23" s="992">
        <v>177.899</v>
      </c>
      <c r="G23" s="992">
        <v>-16.019067644335721</v>
      </c>
      <c r="H23" s="992">
        <v>107.46929246249913</v>
      </c>
      <c r="I23" s="992">
        <v>55.252881879236824</v>
      </c>
      <c r="J23" s="992">
        <v>83.616893302599763</v>
      </c>
    </row>
    <row r="24" spans="1:10" s="977" customFormat="1" ht="12" customHeight="1">
      <c r="A24" s="986" t="s">
        <v>792</v>
      </c>
      <c r="B24" s="1439">
        <v>22.698</v>
      </c>
      <c r="C24" s="992">
        <v>6.6689999999999969</v>
      </c>
      <c r="D24" s="992">
        <v>8.5760000000000005</v>
      </c>
      <c r="E24" s="992">
        <v>17.257000000000001</v>
      </c>
      <c r="F24" s="992">
        <v>10.66</v>
      </c>
      <c r="G24" s="992">
        <v>7.0132577896772901</v>
      </c>
      <c r="H24" s="992">
        <v>5.3037422103227101</v>
      </c>
      <c r="I24" s="992">
        <v>7.91</v>
      </c>
      <c r="J24" s="992">
        <v>8.82</v>
      </c>
    </row>
    <row r="25" spans="1:10" s="991" customFormat="1" ht="12" customHeight="1">
      <c r="A25" s="989" t="s">
        <v>1418</v>
      </c>
      <c r="B25" s="1440">
        <v>122.84700000000001</v>
      </c>
      <c r="C25" s="990">
        <v>109.55300000000003</v>
      </c>
      <c r="D25" s="990">
        <v>122.905</v>
      </c>
      <c r="E25" s="990">
        <v>65.364000000000033</v>
      </c>
      <c r="F25" s="990">
        <v>77.90300000000002</v>
      </c>
      <c r="G25" s="990">
        <v>90.985327825228211</v>
      </c>
      <c r="H25" s="990">
        <v>73.566454383156525</v>
      </c>
      <c r="I25" s="990">
        <v>31.206250996665307</v>
      </c>
      <c r="J25" s="990">
        <v>31.873966794949958</v>
      </c>
    </row>
    <row r="26" spans="1:10" s="977" customFormat="1" ht="12" customHeight="1">
      <c r="A26" s="986" t="s">
        <v>787</v>
      </c>
      <c r="B26" s="1439">
        <v>22.692</v>
      </c>
      <c r="C26" s="992">
        <v>18.738000000000007</v>
      </c>
      <c r="D26" s="992">
        <v>25.21100000000002</v>
      </c>
      <c r="E26" s="992">
        <v>21.955999999999996</v>
      </c>
      <c r="F26" s="992">
        <v>49.506999999999998</v>
      </c>
      <c r="G26" s="992">
        <v>41.710850391321969</v>
      </c>
      <c r="H26" s="992">
        <v>11.461273820545202</v>
      </c>
      <c r="I26" s="992">
        <v>28.388807326101677</v>
      </c>
      <c r="J26" s="992">
        <v>27.610068462031162</v>
      </c>
    </row>
    <row r="27" spans="1:10" s="977" customFormat="1" ht="12" customHeight="1">
      <c r="A27" s="986" t="s">
        <v>788</v>
      </c>
      <c r="B27" s="1439">
        <v>22.957999999999998</v>
      </c>
      <c r="C27" s="992">
        <v>65.658000000000015</v>
      </c>
      <c r="D27" s="992">
        <v>83.690999999999988</v>
      </c>
      <c r="E27" s="992">
        <v>-10.440000000000001</v>
      </c>
      <c r="F27" s="992">
        <v>6.1230000000000002</v>
      </c>
      <c r="G27" s="992">
        <v>49.772688789003631</v>
      </c>
      <c r="H27" s="992">
        <v>5.9948873005979504</v>
      </c>
      <c r="I27" s="992">
        <v>67.701534840023157</v>
      </c>
      <c r="J27" s="992">
        <v>31.512889070375259</v>
      </c>
    </row>
    <row r="28" spans="1:10" s="977" customFormat="1" ht="12" customHeight="1">
      <c r="A28" s="986" t="s">
        <v>789</v>
      </c>
      <c r="B28" s="1439">
        <v>-3.2490000000000001</v>
      </c>
      <c r="C28" s="992">
        <v>10.330399999999999</v>
      </c>
      <c r="D28" s="992">
        <v>-2.4223999999999992</v>
      </c>
      <c r="E28" s="992">
        <v>-1.302</v>
      </c>
      <c r="F28" s="992">
        <v>-3.5680000000000001</v>
      </c>
      <c r="G28" s="992">
        <v>-2.9066121556593068</v>
      </c>
      <c r="H28" s="992">
        <v>-1.5045396059705602</v>
      </c>
      <c r="I28" s="992">
        <v>9.8408240407599017</v>
      </c>
      <c r="J28" s="992">
        <v>13.254327720869966</v>
      </c>
    </row>
    <row r="29" spans="1:10" s="977" customFormat="1" ht="12" customHeight="1">
      <c r="A29" s="986" t="s">
        <v>793</v>
      </c>
      <c r="B29" s="1439">
        <v>-1.383</v>
      </c>
      <c r="C29" s="992">
        <v>3.2900000000000027</v>
      </c>
      <c r="D29" s="992">
        <v>3.7970000000000006</v>
      </c>
      <c r="E29" s="992">
        <v>-15.962000000000002</v>
      </c>
      <c r="F29" s="992">
        <v>-8.8970000000000002</v>
      </c>
      <c r="G29" s="992">
        <v>29.276443989999997</v>
      </c>
      <c r="H29" s="992">
        <v>4.1141699999999997</v>
      </c>
      <c r="I29" s="992">
        <v>-15.355420989999999</v>
      </c>
      <c r="J29" s="992">
        <v>-3.6781930000000003</v>
      </c>
    </row>
    <row r="30" spans="1:10" s="977" customFormat="1" ht="12" customHeight="1">
      <c r="A30" s="986" t="s">
        <v>791</v>
      </c>
      <c r="B30" s="1439">
        <v>0.41399999999999998</v>
      </c>
      <c r="C30" s="992">
        <v>-0.34899999999999998</v>
      </c>
      <c r="D30" s="992">
        <v>9.6000000000000085E-2</v>
      </c>
      <c r="E30" s="992">
        <v>1.214</v>
      </c>
      <c r="F30" s="992">
        <v>0.78600000000000003</v>
      </c>
      <c r="G30" s="992">
        <v>-2.2405924171553808</v>
      </c>
      <c r="H30" s="992">
        <v>2.9750334126199398</v>
      </c>
      <c r="I30" s="992">
        <v>0.98897786238763241</v>
      </c>
      <c r="J30" s="992">
        <v>0.62758114214780858</v>
      </c>
    </row>
    <row r="31" spans="1:10" s="977" customFormat="1" ht="12" customHeight="1">
      <c r="A31" s="986" t="s">
        <v>792</v>
      </c>
      <c r="B31" s="1439">
        <v>4.907</v>
      </c>
      <c r="C31" s="992">
        <v>1.5340000000000011</v>
      </c>
      <c r="D31" s="992">
        <v>3.1329999999999996</v>
      </c>
      <c r="E31" s="992">
        <v>3.6300000000000003</v>
      </c>
      <c r="F31" s="992">
        <v>3.82</v>
      </c>
      <c r="G31" s="992">
        <v>2.5161110420697899</v>
      </c>
      <c r="H31" s="992">
        <v>1.9048889579302095</v>
      </c>
      <c r="I31" s="992">
        <v>2.84</v>
      </c>
      <c r="J31" s="992">
        <v>3.16</v>
      </c>
    </row>
    <row r="32" spans="1:10" s="991" customFormat="1" ht="12" customHeight="1">
      <c r="A32" s="989" t="s">
        <v>794</v>
      </c>
      <c r="B32" s="1440">
        <v>45.510999999999996</v>
      </c>
      <c r="C32" s="990">
        <v>99.899400000000028</v>
      </c>
      <c r="D32" s="990">
        <v>113.31360000000001</v>
      </c>
      <c r="E32" s="990">
        <v>-3.3320000000000065</v>
      </c>
      <c r="F32" s="990">
        <v>46.198999999999998</v>
      </c>
      <c r="G32" s="990">
        <v>122.61007447389147</v>
      </c>
      <c r="H32" s="990">
        <v>18.99564706048286</v>
      </c>
      <c r="I32" s="990">
        <v>92.426767354497102</v>
      </c>
      <c r="J32" s="990">
        <v>71.231511111128569</v>
      </c>
    </row>
    <row r="33" spans="1:10" s="977" customFormat="1" ht="12" customHeight="1">
      <c r="A33" s="993" t="s">
        <v>795</v>
      </c>
      <c r="B33" s="1317">
        <v>364.47100000000012</v>
      </c>
      <c r="C33" s="657">
        <v>521.8704000000007</v>
      </c>
      <c r="D33" s="657">
        <v>412.52460000000139</v>
      </c>
      <c r="E33" s="657">
        <v>508.15299999999939</v>
      </c>
      <c r="F33" s="657">
        <v>401.56299999999987</v>
      </c>
      <c r="G33" s="657">
        <v>614.27854129089155</v>
      </c>
      <c r="H33" s="657">
        <v>556.90188336435961</v>
      </c>
      <c r="I33" s="657">
        <v>499.31442644519649</v>
      </c>
      <c r="J33" s="657">
        <v>461.81314889955348</v>
      </c>
    </row>
    <row r="34" spans="1:10" s="977" customFormat="1" ht="12" customHeight="1">
      <c r="A34" s="994" t="s">
        <v>1207</v>
      </c>
      <c r="B34" s="1441">
        <v>1.5720000000000001</v>
      </c>
      <c r="C34" s="995">
        <v>-64.953999999999994</v>
      </c>
      <c r="D34" s="995">
        <v>99.546999999999997</v>
      </c>
      <c r="E34" s="995">
        <v>147.03800000000001</v>
      </c>
      <c r="F34" s="995">
        <v>70.063999999999993</v>
      </c>
      <c r="G34" s="995">
        <v>52.405000000000001</v>
      </c>
      <c r="H34" s="995">
        <v>79.593000000000004</v>
      </c>
      <c r="I34" s="995">
        <v>69.662000000000006</v>
      </c>
      <c r="J34" s="995">
        <v>54.551999999999992</v>
      </c>
    </row>
    <row r="35" spans="1:10" s="977" customFormat="1" ht="12" customHeight="1">
      <c r="A35" s="996" t="s">
        <v>796</v>
      </c>
      <c r="B35" s="1442">
        <v>362.89900000000011</v>
      </c>
      <c r="C35" s="997">
        <v>586.82440000000065</v>
      </c>
      <c r="D35" s="997">
        <v>312.97760000000142</v>
      </c>
      <c r="E35" s="997">
        <v>361.11499999999938</v>
      </c>
      <c r="F35" s="997">
        <v>331.49899999999991</v>
      </c>
      <c r="G35" s="997">
        <v>561.87354129089158</v>
      </c>
      <c r="H35" s="997">
        <v>477.30888336435959</v>
      </c>
      <c r="I35" s="997">
        <v>429.65242644519651</v>
      </c>
      <c r="J35" s="997">
        <v>407.26114889955352</v>
      </c>
    </row>
    <row r="36" spans="1:10" ht="7.5" customHeight="1">
      <c r="A36" s="2256"/>
      <c r="B36" s="2256"/>
      <c r="C36" s="2256"/>
      <c r="D36" s="2256"/>
      <c r="E36" s="2256"/>
      <c r="F36" s="2256"/>
      <c r="G36" s="2256"/>
      <c r="H36" s="2256"/>
      <c r="I36" s="2256"/>
      <c r="J36" s="2256"/>
    </row>
    <row r="37" spans="1:10" ht="18.75" customHeight="1">
      <c r="A37" s="2432" t="s">
        <v>1531</v>
      </c>
      <c r="B37" s="2432"/>
      <c r="C37" s="2432"/>
      <c r="D37" s="2432"/>
      <c r="E37" s="2432"/>
      <c r="F37" s="2432"/>
      <c r="G37" s="2432"/>
      <c r="H37" s="2432"/>
      <c r="I37" s="2432"/>
      <c r="J37" s="2432"/>
    </row>
    <row r="38" spans="1:10" ht="7.5" customHeight="1">
      <c r="A38" s="2256"/>
      <c r="B38" s="2256"/>
      <c r="C38" s="2256"/>
      <c r="D38" s="2256"/>
      <c r="E38" s="2256"/>
      <c r="F38" s="2256"/>
      <c r="G38" s="2256"/>
      <c r="H38" s="2256"/>
      <c r="I38" s="2256"/>
      <c r="J38" s="2256"/>
    </row>
    <row r="39" spans="1:10" ht="12.75" customHeight="1">
      <c r="A39" s="2432" t="s">
        <v>797</v>
      </c>
      <c r="B39" s="2432"/>
      <c r="C39" s="2432"/>
      <c r="D39" s="2432"/>
      <c r="E39" s="2432"/>
      <c r="F39" s="2432"/>
      <c r="G39" s="2432"/>
      <c r="H39" s="2432"/>
      <c r="I39" s="2432"/>
      <c r="J39" s="2432"/>
    </row>
    <row r="40" spans="1:10" ht="36" customHeight="1">
      <c r="A40" s="2431" t="s">
        <v>1371</v>
      </c>
      <c r="B40" s="2431"/>
      <c r="C40" s="2431"/>
      <c r="D40" s="2431"/>
      <c r="E40" s="2431"/>
      <c r="F40" s="2431"/>
      <c r="G40" s="2431"/>
      <c r="H40" s="2431"/>
      <c r="I40" s="2431"/>
      <c r="J40" s="2431"/>
    </row>
    <row r="41" spans="1:10" s="622" customFormat="1" ht="22.5" customHeight="1">
      <c r="A41" s="739"/>
      <c r="B41" s="740"/>
      <c r="C41" s="740"/>
      <c r="D41" s="740"/>
      <c r="E41" s="740"/>
      <c r="F41" s="740"/>
      <c r="G41" s="740"/>
      <c r="H41" s="740"/>
      <c r="I41" s="740"/>
      <c r="J41" s="840"/>
    </row>
    <row r="42" spans="1:10" s="609" customFormat="1" ht="18.75" customHeight="1">
      <c r="A42" s="741" t="s">
        <v>1293</v>
      </c>
    </row>
    <row r="43" spans="1:10" s="609" customFormat="1" ht="12" customHeight="1"/>
    <row r="44" spans="1:10" s="878" customFormat="1" ht="13.5" customHeight="1">
      <c r="A44" s="877" t="s">
        <v>1</v>
      </c>
      <c r="B44" s="877"/>
      <c r="C44" s="877"/>
      <c r="D44" s="877"/>
      <c r="E44" s="877"/>
      <c r="F44" s="877"/>
      <c r="G44" s="877"/>
      <c r="H44" s="1235" t="s">
        <v>1157</v>
      </c>
      <c r="I44" s="822" t="s">
        <v>217</v>
      </c>
      <c r="J44" s="822" t="s">
        <v>214</v>
      </c>
    </row>
    <row r="45" spans="1:10" s="878" customFormat="1" ht="12" customHeight="1">
      <c r="A45" s="879" t="s">
        <v>781</v>
      </c>
      <c r="B45" s="879"/>
      <c r="C45" s="879"/>
      <c r="D45" s="879"/>
      <c r="E45" s="879"/>
      <c r="F45" s="879"/>
      <c r="G45" s="879"/>
      <c r="H45" s="1425">
        <v>10826.244000000001</v>
      </c>
      <c r="I45" s="973">
        <v>10457.909000000001</v>
      </c>
      <c r="J45" s="973">
        <v>11340.699999999999</v>
      </c>
    </row>
    <row r="46" spans="1:10" s="878" customFormat="1" ht="12" customHeight="1">
      <c r="A46" s="881" t="s">
        <v>782</v>
      </c>
      <c r="B46" s="881"/>
      <c r="C46" s="881"/>
      <c r="D46" s="881"/>
      <c r="E46" s="881"/>
      <c r="F46" s="881"/>
      <c r="G46" s="881"/>
      <c r="H46" s="1437">
        <v>6709.7579999999998</v>
      </c>
      <c r="I46" s="974">
        <v>6884.7939999999999</v>
      </c>
      <c r="J46" s="974">
        <v>6801.4</v>
      </c>
    </row>
    <row r="47" spans="1:10" s="878" customFormat="1" ht="12" customHeight="1">
      <c r="A47" s="879" t="s">
        <v>783</v>
      </c>
      <c r="B47" s="879"/>
      <c r="C47" s="879"/>
      <c r="D47" s="879"/>
      <c r="E47" s="879"/>
      <c r="F47" s="879"/>
      <c r="G47" s="879"/>
      <c r="H47" s="1436">
        <v>4116.4860000000008</v>
      </c>
      <c r="I47" s="973">
        <v>3573.1150000000016</v>
      </c>
      <c r="J47" s="973">
        <v>4539.2999999999993</v>
      </c>
    </row>
    <row r="48" spans="1:10" s="878" customFormat="1" ht="12" customHeight="1">
      <c r="A48" s="975" t="s">
        <v>784</v>
      </c>
      <c r="B48" s="975"/>
      <c r="C48" s="975"/>
      <c r="D48" s="975"/>
      <c r="E48" s="975"/>
      <c r="F48" s="975"/>
      <c r="G48" s="975"/>
      <c r="H48" s="1437">
        <v>-234.613</v>
      </c>
      <c r="I48" s="974">
        <v>-1496.511</v>
      </c>
      <c r="J48" s="974">
        <v>-635.70000000000005</v>
      </c>
    </row>
    <row r="49" spans="1:10" s="977" customFormat="1" ht="12" customHeight="1">
      <c r="A49" s="2584" t="s">
        <v>785</v>
      </c>
      <c r="B49" s="2584"/>
      <c r="C49" s="2584"/>
      <c r="D49" s="2584"/>
      <c r="E49" s="2584"/>
      <c r="F49" s="976"/>
      <c r="G49" s="976"/>
      <c r="H49" s="1436">
        <v>3881.873000000001</v>
      </c>
      <c r="I49" s="973">
        <v>2076.6040000000012</v>
      </c>
      <c r="J49" s="973">
        <v>3903.5999999999995</v>
      </c>
    </row>
    <row r="50" spans="1:10" s="878" customFormat="1" ht="12" customHeight="1">
      <c r="A50" s="978" t="s">
        <v>786</v>
      </c>
      <c r="B50" s="978"/>
      <c r="C50" s="978"/>
      <c r="D50" s="978"/>
      <c r="E50" s="978"/>
      <c r="F50" s="978"/>
      <c r="G50" s="978"/>
      <c r="H50" s="1438">
        <v>-843.99400000000003</v>
      </c>
      <c r="I50" s="979">
        <v>-10.253999999999991</v>
      </c>
      <c r="J50" s="979">
        <v>0</v>
      </c>
    </row>
    <row r="51" spans="1:10" s="878" customFormat="1" ht="12" customHeight="1">
      <c r="A51" s="980" t="s">
        <v>787</v>
      </c>
      <c r="B51" s="980"/>
      <c r="C51" s="980"/>
      <c r="D51" s="980"/>
      <c r="E51" s="980"/>
      <c r="F51" s="980"/>
      <c r="G51" s="980"/>
      <c r="H51" s="1436">
        <v>3037.8790000000008</v>
      </c>
      <c r="I51" s="973">
        <v>2066.3500000000013</v>
      </c>
      <c r="J51" s="973">
        <v>3903.5999999999995</v>
      </c>
    </row>
    <row r="52" spans="1:10" s="983" customFormat="1" ht="12" customHeight="1">
      <c r="A52" s="981" t="s">
        <v>788</v>
      </c>
      <c r="B52" s="981"/>
      <c r="C52" s="981"/>
      <c r="D52" s="981"/>
      <c r="E52" s="981"/>
      <c r="F52" s="981"/>
      <c r="G52" s="981"/>
      <c r="H52" s="1439">
        <v>468.14299999999997</v>
      </c>
      <c r="I52" s="982">
        <v>320.98</v>
      </c>
      <c r="J52" s="982">
        <v>-105</v>
      </c>
    </row>
    <row r="53" spans="1:10" s="983" customFormat="1" ht="12" customHeight="1">
      <c r="A53" s="984" t="s">
        <v>789</v>
      </c>
      <c r="B53" s="984"/>
      <c r="C53" s="984"/>
      <c r="D53" s="984"/>
      <c r="E53" s="984"/>
      <c r="F53" s="984"/>
      <c r="G53" s="984"/>
      <c r="H53" s="1439">
        <v>228.32300000000001</v>
      </c>
      <c r="I53" s="982">
        <v>123.709</v>
      </c>
      <c r="J53" s="982">
        <v>18.399999999999999</v>
      </c>
    </row>
    <row r="54" spans="1:10" s="983" customFormat="1" ht="12" customHeight="1">
      <c r="A54" s="984" t="s">
        <v>752</v>
      </c>
      <c r="B54" s="984"/>
      <c r="C54" s="984"/>
      <c r="D54" s="984"/>
      <c r="E54" s="984"/>
      <c r="F54" s="984"/>
      <c r="G54" s="984"/>
      <c r="H54" s="1439">
        <v>647.40200000000004</v>
      </c>
      <c r="I54" s="982">
        <v>681.98400000000015</v>
      </c>
      <c r="J54" s="982">
        <v>499.7</v>
      </c>
    </row>
    <row r="55" spans="1:10" s="983" customFormat="1" ht="12" customHeight="1">
      <c r="A55" s="985" t="s">
        <v>790</v>
      </c>
      <c r="B55" s="985"/>
      <c r="C55" s="985"/>
      <c r="D55" s="985"/>
      <c r="E55" s="985"/>
      <c r="F55" s="985"/>
      <c r="G55" s="985"/>
      <c r="H55" s="1439">
        <v>2908.9630000000002</v>
      </c>
      <c r="I55" s="982">
        <v>1798.1479999999999</v>
      </c>
      <c r="J55" s="982">
        <v>3322.82</v>
      </c>
    </row>
    <row r="56" spans="1:10" s="977" customFormat="1" ht="12" customHeight="1">
      <c r="A56" s="986" t="s">
        <v>791</v>
      </c>
      <c r="B56" s="986"/>
      <c r="C56" s="986"/>
      <c r="D56" s="986"/>
      <c r="E56" s="986"/>
      <c r="F56" s="986"/>
      <c r="G56" s="986"/>
      <c r="H56" s="1439">
        <v>912.529</v>
      </c>
      <c r="I56" s="982">
        <v>354.89499999999998</v>
      </c>
      <c r="J56" s="982">
        <v>323.83</v>
      </c>
    </row>
    <row r="57" spans="1:10" s="977" customFormat="1" ht="12" customHeight="1">
      <c r="A57" s="987" t="s">
        <v>755</v>
      </c>
      <c r="B57" s="987"/>
      <c r="C57" s="987"/>
      <c r="D57" s="987"/>
      <c r="E57" s="987"/>
      <c r="F57" s="987"/>
      <c r="G57" s="987"/>
      <c r="H57" s="1437">
        <v>652.05100000000004</v>
      </c>
      <c r="I57" s="988">
        <v>559.43200000000002</v>
      </c>
      <c r="J57" s="988">
        <v>511.04611000000006</v>
      </c>
    </row>
    <row r="58" spans="1:10" s="991" customFormat="1" ht="12" customHeight="1">
      <c r="A58" s="989" t="s">
        <v>1417</v>
      </c>
      <c r="B58" s="989"/>
      <c r="C58" s="989"/>
      <c r="D58" s="989"/>
      <c r="E58" s="989"/>
      <c r="F58" s="989"/>
      <c r="G58" s="989"/>
      <c r="H58" s="1440">
        <v>1212.3060000000009</v>
      </c>
      <c r="I58" s="990">
        <v>1599.4120000000012</v>
      </c>
      <c r="J58" s="990">
        <v>1181.0961099999997</v>
      </c>
    </row>
    <row r="59" spans="1:10" s="977" customFormat="1" ht="12" customHeight="1">
      <c r="A59" s="986" t="s">
        <v>787</v>
      </c>
      <c r="B59" s="986"/>
      <c r="C59" s="986"/>
      <c r="D59" s="986"/>
      <c r="E59" s="986"/>
      <c r="F59" s="986"/>
      <c r="G59" s="986"/>
      <c r="H59" s="1439">
        <v>483.71199999999999</v>
      </c>
      <c r="I59" s="992">
        <v>253.11799999999999</v>
      </c>
      <c r="J59" s="992">
        <v>366.5</v>
      </c>
    </row>
    <row r="60" spans="1:10" s="977" customFormat="1" ht="12" customHeight="1">
      <c r="A60" s="986" t="s">
        <v>788</v>
      </c>
      <c r="B60" s="986"/>
      <c r="C60" s="986"/>
      <c r="D60" s="986"/>
      <c r="E60" s="986"/>
      <c r="F60" s="986"/>
      <c r="G60" s="986"/>
      <c r="H60" s="1439">
        <v>92.873999999999995</v>
      </c>
      <c r="I60" s="992">
        <v>-23.792999999999999</v>
      </c>
      <c r="J60" s="992">
        <v>40.799999999999997</v>
      </c>
    </row>
    <row r="61" spans="1:10" s="977" customFormat="1" ht="12" customHeight="1">
      <c r="A61" s="986" t="s">
        <v>789</v>
      </c>
      <c r="B61" s="986"/>
      <c r="C61" s="986"/>
      <c r="D61" s="986"/>
      <c r="E61" s="986"/>
      <c r="F61" s="986"/>
      <c r="G61" s="986"/>
      <c r="H61" s="1439">
        <v>93.147000000000006</v>
      </c>
      <c r="I61" s="992">
        <v>93.165999999999983</v>
      </c>
      <c r="J61" s="992">
        <v>-38.299999999999997</v>
      </c>
    </row>
    <row r="62" spans="1:10" s="977" customFormat="1" ht="12" customHeight="1">
      <c r="A62" s="984" t="s">
        <v>752</v>
      </c>
      <c r="B62" s="984"/>
      <c r="C62" s="984"/>
      <c r="D62" s="984"/>
      <c r="E62" s="984"/>
      <c r="F62" s="984"/>
      <c r="G62" s="984"/>
      <c r="H62" s="1439">
        <v>103.532</v>
      </c>
      <c r="I62" s="992">
        <v>106.41400000000002</v>
      </c>
      <c r="J62" s="992">
        <v>80</v>
      </c>
    </row>
    <row r="63" spans="1:10" s="977" customFormat="1" ht="12" customHeight="1">
      <c r="A63" s="986" t="s">
        <v>791</v>
      </c>
      <c r="B63" s="986"/>
      <c r="C63" s="986"/>
      <c r="D63" s="986"/>
      <c r="E63" s="986"/>
      <c r="F63" s="986"/>
      <c r="G63" s="986"/>
      <c r="H63" s="1439">
        <v>440.702</v>
      </c>
      <c r="I63" s="992">
        <v>230.32</v>
      </c>
      <c r="J63" s="992">
        <v>335.54</v>
      </c>
    </row>
    <row r="64" spans="1:10" s="977" customFormat="1" ht="12" customHeight="1">
      <c r="A64" s="986" t="s">
        <v>792</v>
      </c>
      <c r="B64" s="986"/>
      <c r="C64" s="986"/>
      <c r="D64" s="986"/>
      <c r="E64" s="986"/>
      <c r="F64" s="986"/>
      <c r="G64" s="986"/>
      <c r="H64" s="1439">
        <v>43.161999999999999</v>
      </c>
      <c r="I64" s="992">
        <v>29.047000000000001</v>
      </c>
      <c r="J64" s="992">
        <v>26.534350000000003</v>
      </c>
    </row>
    <row r="65" spans="1:10" s="991" customFormat="1" ht="12" customHeight="1">
      <c r="A65" s="989" t="s">
        <v>1418</v>
      </c>
      <c r="B65" s="989"/>
      <c r="C65" s="989"/>
      <c r="D65" s="989"/>
      <c r="E65" s="989"/>
      <c r="F65" s="989"/>
      <c r="G65" s="989"/>
      <c r="H65" s="1440">
        <v>375.72500000000008</v>
      </c>
      <c r="I65" s="990">
        <v>227.63200000000001</v>
      </c>
      <c r="J65" s="990">
        <v>139.99435</v>
      </c>
    </row>
    <row r="66" spans="1:10" s="977" customFormat="1" ht="12" customHeight="1">
      <c r="A66" s="986" t="s">
        <v>787</v>
      </c>
      <c r="B66" s="986"/>
      <c r="C66" s="986"/>
      <c r="D66" s="986"/>
      <c r="E66" s="986"/>
      <c r="F66" s="986"/>
      <c r="G66" s="986"/>
      <c r="H66" s="1439">
        <v>115.41200000000001</v>
      </c>
      <c r="I66" s="992">
        <v>109.17100000000002</v>
      </c>
      <c r="J66" s="992">
        <v>116.9</v>
      </c>
    </row>
    <row r="67" spans="1:10" s="977" customFormat="1" ht="12" customHeight="1">
      <c r="A67" s="986" t="s">
        <v>788</v>
      </c>
      <c r="B67" s="986"/>
      <c r="C67" s="986"/>
      <c r="D67" s="986"/>
      <c r="E67" s="986"/>
      <c r="F67" s="986"/>
      <c r="G67" s="986"/>
      <c r="H67" s="1439">
        <v>145.03200000000001</v>
      </c>
      <c r="I67" s="992">
        <v>154.982</v>
      </c>
      <c r="J67" s="992">
        <v>-235.3</v>
      </c>
    </row>
    <row r="68" spans="1:10" s="977" customFormat="1" ht="12" customHeight="1">
      <c r="A68" s="986" t="s">
        <v>789</v>
      </c>
      <c r="B68" s="986"/>
      <c r="C68" s="986"/>
      <c r="D68" s="986"/>
      <c r="E68" s="986"/>
      <c r="F68" s="986"/>
      <c r="G68" s="986"/>
      <c r="H68" s="1439">
        <v>3.0379999999999998</v>
      </c>
      <c r="I68" s="992">
        <v>18.684000000000001</v>
      </c>
      <c r="J68" s="992">
        <v>44.4</v>
      </c>
    </row>
    <row r="69" spans="1:10" s="977" customFormat="1" ht="12" customHeight="1">
      <c r="A69" s="986" t="s">
        <v>793</v>
      </c>
      <c r="B69" s="986"/>
      <c r="C69" s="986"/>
      <c r="D69" s="986"/>
      <c r="E69" s="986"/>
      <c r="F69" s="986"/>
      <c r="G69" s="986"/>
      <c r="H69" s="1439">
        <v>-17.771999999999998</v>
      </c>
      <c r="I69" s="992">
        <v>14.356999999999999</v>
      </c>
      <c r="J69" s="992">
        <v>19.100000000000001</v>
      </c>
    </row>
    <row r="70" spans="1:10" s="977" customFormat="1" ht="12" customHeight="1">
      <c r="A70" s="986" t="s">
        <v>791</v>
      </c>
      <c r="B70" s="986"/>
      <c r="C70" s="986"/>
      <c r="D70" s="986"/>
      <c r="E70" s="986"/>
      <c r="F70" s="986"/>
      <c r="G70" s="986"/>
      <c r="H70" s="1439">
        <v>1.7470000000000001</v>
      </c>
      <c r="I70" s="992">
        <v>2.351</v>
      </c>
      <c r="J70" s="992">
        <v>-41.7</v>
      </c>
    </row>
    <row r="71" spans="1:10" s="977" customFormat="1" ht="12" customHeight="1">
      <c r="A71" s="986" t="s">
        <v>792</v>
      </c>
      <c r="B71" s="986"/>
      <c r="C71" s="986"/>
      <c r="D71" s="986"/>
      <c r="E71" s="986"/>
      <c r="F71" s="986"/>
      <c r="G71" s="986"/>
      <c r="H71" s="1439">
        <v>12.117000000000001</v>
      </c>
      <c r="I71" s="992">
        <v>10.420999999999999</v>
      </c>
      <c r="J71" s="992">
        <v>9.5195399999999992</v>
      </c>
    </row>
    <row r="72" spans="1:10" s="991" customFormat="1" ht="12" customHeight="1">
      <c r="A72" s="989" t="s">
        <v>794</v>
      </c>
      <c r="B72" s="989"/>
      <c r="C72" s="989"/>
      <c r="D72" s="989"/>
      <c r="E72" s="989"/>
      <c r="F72" s="989"/>
      <c r="G72" s="989"/>
      <c r="H72" s="1440">
        <v>256.08000000000004</v>
      </c>
      <c r="I72" s="990">
        <v>305.26400000000001</v>
      </c>
      <c r="J72" s="990">
        <v>-41.880459999999992</v>
      </c>
    </row>
    <row r="73" spans="1:10" s="977" customFormat="1" ht="12" customHeight="1">
      <c r="A73" s="993" t="s">
        <v>795</v>
      </c>
      <c r="B73" s="993"/>
      <c r="C73" s="993"/>
      <c r="D73" s="993"/>
      <c r="E73" s="993"/>
      <c r="F73" s="993"/>
      <c r="G73" s="993"/>
      <c r="H73" s="1317">
        <v>1844.1110000000012</v>
      </c>
      <c r="I73" s="657">
        <v>2132.3080000000009</v>
      </c>
      <c r="J73" s="657">
        <v>1279.2099999999996</v>
      </c>
    </row>
    <row r="74" spans="1:10" s="977" customFormat="1" ht="12" customHeight="1">
      <c r="A74" s="994" t="s">
        <v>1207</v>
      </c>
      <c r="B74" s="994"/>
      <c r="C74" s="994"/>
      <c r="D74" s="994"/>
      <c r="E74" s="994"/>
      <c r="F74" s="994"/>
      <c r="G74" s="994"/>
      <c r="H74" s="1441">
        <v>251.696</v>
      </c>
      <c r="I74" s="995">
        <v>256.19200000000001</v>
      </c>
      <c r="J74" s="995">
        <v>-354.791</v>
      </c>
    </row>
    <row r="75" spans="1:10" s="977" customFormat="1" ht="12" customHeight="1">
      <c r="A75" s="996" t="s">
        <v>796</v>
      </c>
      <c r="B75" s="996"/>
      <c r="C75" s="996"/>
      <c r="D75" s="996"/>
      <c r="E75" s="996"/>
      <c r="F75" s="996"/>
      <c r="G75" s="996"/>
      <c r="H75" s="1442">
        <v>1592.4150000000013</v>
      </c>
      <c r="I75" s="997">
        <v>1876.1160000000009</v>
      </c>
      <c r="J75" s="997">
        <v>1634.0009999999995</v>
      </c>
    </row>
    <row r="76" spans="1:10" ht="7.5" customHeight="1">
      <c r="A76" s="2256"/>
      <c r="B76" s="2256"/>
      <c r="C76" s="2256"/>
      <c r="D76" s="2256"/>
      <c r="E76" s="2256"/>
      <c r="F76" s="2256"/>
      <c r="G76" s="2256"/>
      <c r="H76" s="2256"/>
      <c r="I76" s="2256"/>
      <c r="J76" s="2256"/>
    </row>
    <row r="77" spans="1:10" ht="18.75" customHeight="1">
      <c r="A77" s="2432" t="s">
        <v>1531</v>
      </c>
      <c r="B77" s="2432"/>
      <c r="C77" s="2432"/>
      <c r="D77" s="2432"/>
      <c r="E77" s="2432"/>
      <c r="F77" s="2432"/>
      <c r="G77" s="2432"/>
      <c r="H77" s="2432"/>
      <c r="I77" s="2432"/>
      <c r="J77" s="2432"/>
    </row>
    <row r="78" spans="1:10" ht="7.5" customHeight="1">
      <c r="A78" s="2256"/>
      <c r="B78" s="2256"/>
      <c r="C78" s="2256"/>
      <c r="D78" s="2256"/>
      <c r="E78" s="2256"/>
      <c r="F78" s="2256"/>
      <c r="G78" s="2256"/>
      <c r="H78" s="2256"/>
      <c r="I78" s="2256"/>
      <c r="J78" s="2256"/>
    </row>
    <row r="79" spans="1:10" ht="12.75" customHeight="1">
      <c r="A79" s="2432" t="s">
        <v>797</v>
      </c>
      <c r="B79" s="2432"/>
      <c r="C79" s="2432"/>
      <c r="D79" s="2432"/>
      <c r="E79" s="2432"/>
      <c r="F79" s="2432"/>
      <c r="G79" s="2432"/>
      <c r="H79" s="2432"/>
      <c r="I79" s="2432"/>
      <c r="J79" s="2432"/>
    </row>
    <row r="80" spans="1:10" s="622" customFormat="1" ht="22.5" customHeight="1">
      <c r="A80" s="739"/>
      <c r="B80" s="740"/>
      <c r="C80" s="740"/>
      <c r="D80" s="740"/>
      <c r="E80" s="740"/>
      <c r="F80" s="740"/>
      <c r="G80" s="740"/>
      <c r="H80" s="740"/>
      <c r="I80" s="740"/>
      <c r="J80" s="840"/>
    </row>
    <row r="81" spans="1:19" s="609" customFormat="1" ht="33.75" customHeight="1">
      <c r="A81" s="2574" t="s">
        <v>1419</v>
      </c>
      <c r="B81" s="2574"/>
      <c r="C81" s="2574"/>
      <c r="D81" s="2574"/>
      <c r="E81" s="2574"/>
      <c r="F81" s="2574"/>
      <c r="G81" s="2574"/>
      <c r="H81" s="2574"/>
      <c r="I81" s="2574"/>
      <c r="J81" s="2574"/>
    </row>
    <row r="82" spans="1:19" s="609" customFormat="1" ht="12" customHeight="1"/>
    <row r="83" spans="1:19" s="878" customFormat="1" ht="13.5" customHeight="1">
      <c r="A83" s="877" t="s">
        <v>1</v>
      </c>
      <c r="B83" s="1235" t="s">
        <v>1546</v>
      </c>
      <c r="C83" s="310" t="s">
        <v>1488</v>
      </c>
      <c r="D83" s="822" t="s">
        <v>1385</v>
      </c>
      <c r="E83" s="822" t="s">
        <v>1258</v>
      </c>
      <c r="F83" s="822" t="s">
        <v>1189</v>
      </c>
      <c r="G83" s="822" t="s">
        <v>1052</v>
      </c>
      <c r="H83" s="822" t="s">
        <v>609</v>
      </c>
      <c r="I83" s="822" t="s">
        <v>328</v>
      </c>
      <c r="J83" s="822" t="s">
        <v>299</v>
      </c>
    </row>
    <row r="84" spans="1:19" s="892" customFormat="1" ht="18" customHeight="1">
      <c r="A84" s="1707" t="s">
        <v>798</v>
      </c>
      <c r="B84" s="1443"/>
      <c r="C84" s="1832"/>
      <c r="D84" s="998"/>
      <c r="E84" s="998"/>
      <c r="F84" s="998"/>
      <c r="G84" s="998"/>
      <c r="H84" s="998"/>
      <c r="I84" s="998"/>
      <c r="J84" s="998"/>
    </row>
    <row r="85" spans="1:19" s="878" customFormat="1" ht="12" customHeight="1">
      <c r="A85" s="887" t="s">
        <v>1206</v>
      </c>
      <c r="B85" s="1439">
        <v>-34.951000000000001</v>
      </c>
      <c r="C85" s="992">
        <v>-56.334215</v>
      </c>
      <c r="D85" s="982">
        <v>-58.203878000000003</v>
      </c>
      <c r="E85" s="982">
        <v>220.83534900000001</v>
      </c>
      <c r="F85" s="982">
        <v>1.4827440000000001</v>
      </c>
      <c r="G85" s="982">
        <v>195.49040700000023</v>
      </c>
      <c r="H85" s="982">
        <v>101.36783399999968</v>
      </c>
      <c r="I85" s="982">
        <v>191.38600000000088</v>
      </c>
      <c r="J85" s="982">
        <v>232.92999999999984</v>
      </c>
      <c r="L85" s="1931"/>
      <c r="M85" s="1931"/>
      <c r="N85" s="1931"/>
      <c r="O85" s="1931"/>
      <c r="P85" s="1931"/>
      <c r="Q85" s="1931"/>
      <c r="R85" s="1931"/>
      <c r="S85" s="1931"/>
    </row>
    <row r="86" spans="1:19" s="977" customFormat="1" ht="12" customHeight="1">
      <c r="A86" s="1000" t="s">
        <v>1204</v>
      </c>
      <c r="B86" s="1437">
        <v>149.25899999999999</v>
      </c>
      <c r="C86" s="988">
        <v>299.57299999999998</v>
      </c>
      <c r="D86" s="974">
        <v>223.15795299999999</v>
      </c>
      <c r="E86" s="974">
        <v>30.322783999999999</v>
      </c>
      <c r="F86" s="974">
        <v>135.224076</v>
      </c>
      <c r="G86" s="974">
        <v>215.67241599999988</v>
      </c>
      <c r="H86" s="974">
        <v>147.48724900000002</v>
      </c>
      <c r="I86" s="974">
        <v>77.867000000000189</v>
      </c>
      <c r="J86" s="974">
        <v>25.5</v>
      </c>
    </row>
    <row r="87" spans="1:19" s="892" customFormat="1" ht="12" customHeight="1">
      <c r="A87" s="1001" t="s">
        <v>799</v>
      </c>
      <c r="B87" s="1444">
        <v>114.30799999999999</v>
      </c>
      <c r="C87" s="1833">
        <v>243.23878499999998</v>
      </c>
      <c r="D87" s="1002">
        <v>164.95407499999999</v>
      </c>
      <c r="E87" s="1002">
        <v>251.15813300000002</v>
      </c>
      <c r="F87" s="1002">
        <v>136.70681999999999</v>
      </c>
      <c r="G87" s="1002">
        <v>411.16282300000012</v>
      </c>
      <c r="H87" s="1002">
        <v>248.85508299999969</v>
      </c>
      <c r="I87" s="1002">
        <v>269.25300000000107</v>
      </c>
      <c r="J87" s="1002">
        <v>258.42999999999984</v>
      </c>
    </row>
    <row r="88" spans="1:19" s="892" customFormat="1" ht="12" customHeight="1">
      <c r="A88" s="978" t="s">
        <v>1175</v>
      </c>
      <c r="B88" s="1438">
        <v>-62.72107299999999</v>
      </c>
      <c r="C88" s="1831">
        <v>-58.519000000000005</v>
      </c>
      <c r="D88" s="979">
        <v>-28.537500000000001</v>
      </c>
      <c r="E88" s="979">
        <v>-68.463250000000016</v>
      </c>
      <c r="F88" s="979">
        <v>-31.468249999999998</v>
      </c>
      <c r="G88" s="979">
        <v>-46.043000000000291</v>
      </c>
      <c r="H88" s="979">
        <v>-43.409499999999639</v>
      </c>
      <c r="I88" s="979">
        <v>-39.163500000001079</v>
      </c>
      <c r="J88" s="979">
        <v>-38.451999999999828</v>
      </c>
      <c r="K88" s="1712"/>
      <c r="L88" s="1712"/>
      <c r="M88" s="1712"/>
      <c r="N88" s="1712"/>
    </row>
    <row r="89" spans="1:19" s="892" customFormat="1" ht="12" customHeight="1">
      <c r="A89" s="1711" t="s">
        <v>1176</v>
      </c>
      <c r="B89" s="1705">
        <v>51.586927000000003</v>
      </c>
      <c r="C89" s="1834">
        <v>184.71978499999997</v>
      </c>
      <c r="D89" s="1706">
        <v>136.41657499999999</v>
      </c>
      <c r="E89" s="1706">
        <v>182.694883</v>
      </c>
      <c r="F89" s="1706">
        <v>105.23857</v>
      </c>
      <c r="G89" s="1706">
        <v>365.11982299999983</v>
      </c>
      <c r="H89" s="1706">
        <v>205.44558300000006</v>
      </c>
      <c r="I89" s="1706">
        <v>230.08949999999999</v>
      </c>
      <c r="J89" s="1706">
        <v>219.97800000000001</v>
      </c>
      <c r="K89" s="1712"/>
      <c r="L89" s="1712"/>
      <c r="M89" s="1712"/>
      <c r="N89" s="1712"/>
    </row>
    <row r="90" spans="1:19" s="892" customFormat="1" ht="18" customHeight="1">
      <c r="A90" s="1707" t="s">
        <v>688</v>
      </c>
      <c r="B90" s="1443"/>
      <c r="C90" s="1832"/>
      <c r="D90" s="998"/>
      <c r="E90" s="998"/>
      <c r="F90" s="998"/>
      <c r="G90" s="998"/>
      <c r="H90" s="998"/>
      <c r="I90" s="998"/>
      <c r="J90" s="998"/>
      <c r="K90" s="1713"/>
      <c r="L90" s="1713"/>
      <c r="M90" s="1713"/>
      <c r="N90" s="1713"/>
    </row>
    <row r="91" spans="1:19" s="983" customFormat="1" ht="12" customHeight="1">
      <c r="A91" s="981" t="s">
        <v>787</v>
      </c>
      <c r="B91" s="1439">
        <v>184.2480000000001</v>
      </c>
      <c r="C91" s="982">
        <v>-276.41499999999968</v>
      </c>
      <c r="D91" s="982">
        <v>138.40200000000121</v>
      </c>
      <c r="E91" s="982">
        <v>1852.2599999999993</v>
      </c>
      <c r="F91" s="982">
        <v>1922.7559999999999</v>
      </c>
      <c r="G91" s="982">
        <v>900.40489771783461</v>
      </c>
      <c r="H91" s="982">
        <v>599.68333974260406</v>
      </c>
      <c r="I91" s="982">
        <v>329.2088760427514</v>
      </c>
      <c r="J91" s="982">
        <v>599.34188649681084</v>
      </c>
      <c r="K91" s="1184"/>
      <c r="L91" s="1184"/>
      <c r="M91" s="1184"/>
      <c r="N91" s="1184"/>
    </row>
    <row r="92" spans="1:19" s="983" customFormat="1" ht="12" customHeight="1">
      <c r="A92" s="981" t="s">
        <v>755</v>
      </c>
      <c r="B92" s="1439">
        <v>251.63700000000003</v>
      </c>
      <c r="C92" s="982">
        <v>99.181000000000068</v>
      </c>
      <c r="D92" s="982">
        <v>174.20799999999997</v>
      </c>
      <c r="E92" s="982">
        <v>214.221</v>
      </c>
      <c r="F92" s="982">
        <v>219.72</v>
      </c>
      <c r="G92" s="982">
        <v>144.59603690056269</v>
      </c>
      <c r="H92" s="982">
        <v>109.36396309943736</v>
      </c>
      <c r="I92" s="982">
        <v>163.13999999999999</v>
      </c>
      <c r="J92" s="982">
        <v>181.79999999999998</v>
      </c>
      <c r="K92" s="1184"/>
      <c r="L92" s="2251"/>
      <c r="M92" s="1184"/>
      <c r="N92" s="1184"/>
    </row>
    <row r="93" spans="1:19" s="983" customFormat="1" ht="12" customHeight="1">
      <c r="A93" s="1003" t="s">
        <v>800</v>
      </c>
      <c r="B93" s="1439">
        <v>1.699000000000126</v>
      </c>
      <c r="C93" s="982">
        <v>1.1002150000000768</v>
      </c>
      <c r="D93" s="982">
        <v>1.9250000013107671E-3</v>
      </c>
      <c r="E93" s="982">
        <v>13.517872999999781</v>
      </c>
      <c r="F93" s="982">
        <v>-6.7478200000000754</v>
      </c>
      <c r="G93" s="982">
        <v>-44.225270341400297</v>
      </c>
      <c r="H93" s="982">
        <v>6.0598218698548862</v>
      </c>
      <c r="I93" s="982">
        <v>-2.8556988024427312</v>
      </c>
      <c r="J93" s="982">
        <v>-3.341221435120616</v>
      </c>
      <c r="K93" s="1184"/>
      <c r="L93" s="1184"/>
      <c r="M93" s="1184"/>
      <c r="N93" s="1184"/>
    </row>
    <row r="94" spans="1:19" s="983" customFormat="1" ht="12" customHeight="1">
      <c r="A94" s="1003" t="s">
        <v>1964</v>
      </c>
      <c r="B94" s="1439">
        <v>188.79599999999999</v>
      </c>
      <c r="C94" s="982">
        <v>-81.8149999999996</v>
      </c>
      <c r="D94" s="982">
        <v>901.77799999999979</v>
      </c>
      <c r="E94" s="982">
        <v>380.16300000000001</v>
      </c>
      <c r="F94" s="982">
        <v>1708.837</v>
      </c>
      <c r="G94" s="982">
        <v>783.53354113530531</v>
      </c>
      <c r="H94" s="982">
        <v>366.99655206630149</v>
      </c>
      <c r="I94" s="982">
        <v>233.58656309780184</v>
      </c>
      <c r="J94" s="982">
        <v>414.03134370059121</v>
      </c>
      <c r="K94" s="1184"/>
      <c r="L94" s="1184"/>
      <c r="M94" s="1184"/>
      <c r="N94" s="1184"/>
    </row>
    <row r="95" spans="1:19" s="983" customFormat="1" ht="12" customHeight="1">
      <c r="A95" s="986" t="s">
        <v>791</v>
      </c>
      <c r="B95" s="1439">
        <v>289.428</v>
      </c>
      <c r="C95" s="982">
        <v>-31.439000000000089</v>
      </c>
      <c r="D95" s="982">
        <v>-521.38299999999992</v>
      </c>
      <c r="E95" s="982">
        <v>1459.7049999999999</v>
      </c>
      <c r="F95" s="982">
        <v>448.09500000000003</v>
      </c>
      <c r="G95" s="982">
        <v>119.50216654639695</v>
      </c>
      <c r="H95" s="982">
        <v>243.55304957802906</v>
      </c>
      <c r="I95" s="982">
        <v>76.704217576114104</v>
      </c>
      <c r="J95" s="982">
        <v>147.80656629945986</v>
      </c>
      <c r="K95" s="1184"/>
      <c r="L95" s="1184"/>
      <c r="M95" s="1184"/>
      <c r="N95" s="1184"/>
    </row>
    <row r="96" spans="1:19" s="983" customFormat="1" ht="12" customHeight="1">
      <c r="A96" s="984" t="s">
        <v>801</v>
      </c>
      <c r="B96" s="1439">
        <v>150.642</v>
      </c>
      <c r="C96" s="982">
        <v>296.28299999999996</v>
      </c>
      <c r="D96" s="982">
        <v>219.37200000000001</v>
      </c>
      <c r="E96" s="982">
        <v>46.272999999999996</v>
      </c>
      <c r="F96" s="982">
        <v>144.12099999999998</v>
      </c>
      <c r="G96" s="982">
        <v>186.39488173190458</v>
      </c>
      <c r="H96" s="982">
        <v>143.37392103650376</v>
      </c>
      <c r="I96" s="982">
        <v>93.2</v>
      </c>
      <c r="J96" s="982">
        <v>29.2</v>
      </c>
      <c r="K96" s="1184"/>
      <c r="L96" s="1184"/>
      <c r="M96" s="1184"/>
      <c r="N96" s="1184"/>
    </row>
    <row r="97" spans="1:14" s="983" customFormat="1" ht="12" customHeight="1">
      <c r="A97" s="981" t="s">
        <v>793</v>
      </c>
      <c r="B97" s="1439">
        <v>-1.383</v>
      </c>
      <c r="C97" s="982">
        <v>3.2900000000000027</v>
      </c>
      <c r="D97" s="982">
        <v>3.7970000000000006</v>
      </c>
      <c r="E97" s="982">
        <v>-15.962000000000002</v>
      </c>
      <c r="F97" s="982">
        <v>-8.8970000000000002</v>
      </c>
      <c r="G97" s="982">
        <v>29.276443989999997</v>
      </c>
      <c r="H97" s="982">
        <v>4.1141699999999997</v>
      </c>
      <c r="I97" s="982">
        <v>-15.334</v>
      </c>
      <c r="J97" s="982">
        <v>-3.7</v>
      </c>
      <c r="K97" s="1184"/>
      <c r="L97" s="1184"/>
      <c r="M97" s="1184"/>
      <c r="N97" s="1184"/>
    </row>
    <row r="98" spans="1:14" s="983" customFormat="1" ht="21" customHeight="1">
      <c r="A98" s="999" t="s">
        <v>802</v>
      </c>
      <c r="B98" s="1439">
        <v>9.0869999999999997</v>
      </c>
      <c r="C98" s="982">
        <v>8.7460000000000022</v>
      </c>
      <c r="D98" s="982">
        <v>9.4120000000000008</v>
      </c>
      <c r="E98" s="982">
        <v>7.4209999999999976</v>
      </c>
      <c r="F98" s="982">
        <v>9.1910000000000007</v>
      </c>
      <c r="G98" s="982">
        <v>9.3010000000000037</v>
      </c>
      <c r="H98" s="982">
        <v>8.6929999999999996</v>
      </c>
      <c r="I98" s="982">
        <v>7.4399999999999995</v>
      </c>
      <c r="J98" s="982">
        <v>10.28</v>
      </c>
      <c r="K98" s="1184"/>
      <c r="L98" s="1184"/>
      <c r="M98" s="1184"/>
      <c r="N98" s="1184"/>
    </row>
    <row r="99" spans="1:14" s="1006" customFormat="1" ht="12" customHeight="1">
      <c r="A99" s="1708" t="s">
        <v>799</v>
      </c>
      <c r="B99" s="1443">
        <v>114.30799999999999</v>
      </c>
      <c r="C99" s="1832">
        <v>243.23878499999998</v>
      </c>
      <c r="D99" s="998">
        <v>164.95407499999999</v>
      </c>
      <c r="E99" s="998">
        <v>250.82712699999962</v>
      </c>
      <c r="F99" s="998">
        <v>136.70681999999968</v>
      </c>
      <c r="G99" s="998">
        <v>411.16282300000012</v>
      </c>
      <c r="H99" s="998">
        <v>248.61897036435974</v>
      </c>
      <c r="I99" s="998">
        <v>269.18257484519398</v>
      </c>
      <c r="J99" s="998">
        <v>258.4631079319314</v>
      </c>
      <c r="K99" s="1714"/>
      <c r="L99" s="1714"/>
      <c r="M99" s="1714"/>
      <c r="N99" s="1714"/>
    </row>
    <row r="100" spans="1:14" s="892" customFormat="1" ht="12" customHeight="1">
      <c r="A100" s="975" t="s">
        <v>1175</v>
      </c>
      <c r="B100" s="1709">
        <v>-62.72107299999999</v>
      </c>
      <c r="C100" s="1835">
        <v>-58.519000000000005</v>
      </c>
      <c r="D100" s="1710">
        <v>-28.537500000000001</v>
      </c>
      <c r="E100" s="1710">
        <v>-68.463250000000016</v>
      </c>
      <c r="F100" s="1710">
        <v>-31.468249999999998</v>
      </c>
      <c r="G100" s="1710">
        <v>-46.043000000000291</v>
      </c>
      <c r="H100" s="1710">
        <v>-43.409499999999639</v>
      </c>
      <c r="I100" s="1710">
        <v>-39.163500000001079</v>
      </c>
      <c r="J100" s="1710">
        <v>-38.451999999999828</v>
      </c>
      <c r="K100" s="1712"/>
      <c r="L100" s="1712"/>
      <c r="M100" s="1712"/>
      <c r="N100" s="1712"/>
    </row>
    <row r="101" spans="1:14" s="892" customFormat="1" ht="12" customHeight="1">
      <c r="A101" s="1711" t="s">
        <v>1176</v>
      </c>
      <c r="B101" s="1705">
        <v>51.586927000000003</v>
      </c>
      <c r="C101" s="1834">
        <v>184.71978499999997</v>
      </c>
      <c r="D101" s="1706">
        <v>136.41657499999999</v>
      </c>
      <c r="E101" s="1706">
        <v>182.694883</v>
      </c>
      <c r="F101" s="1706">
        <v>105.23857</v>
      </c>
      <c r="G101" s="1706">
        <v>365.11982299999983</v>
      </c>
      <c r="H101" s="1706">
        <v>205.2094703643601</v>
      </c>
      <c r="I101" s="1706">
        <v>230.0190748451929</v>
      </c>
      <c r="J101" s="1706">
        <v>220.01110793193158</v>
      </c>
      <c r="K101" s="1712"/>
      <c r="L101" s="1712"/>
      <c r="M101" s="1712"/>
      <c r="N101" s="1712"/>
    </row>
    <row r="102" spans="1:14" s="991" customFormat="1" ht="12" customHeight="1">
      <c r="A102" s="989"/>
      <c r="B102" s="1007"/>
      <c r="C102" s="1007"/>
      <c r="D102" s="1007"/>
      <c r="E102" s="1007"/>
      <c r="F102" s="1007"/>
      <c r="G102" s="1007"/>
      <c r="H102" s="1007"/>
      <c r="I102" s="1007"/>
      <c r="J102" s="1007"/>
      <c r="K102" s="1715"/>
      <c r="L102" s="1715"/>
      <c r="M102" s="1715"/>
      <c r="N102" s="1715"/>
    </row>
    <row r="103" spans="1:14" s="892" customFormat="1" ht="18" customHeight="1">
      <c r="A103" s="1707" t="s">
        <v>798</v>
      </c>
      <c r="B103" s="1443"/>
      <c r="C103" s="1832"/>
      <c r="D103" s="998"/>
      <c r="E103" s="998"/>
      <c r="F103" s="998"/>
      <c r="G103" s="998"/>
      <c r="H103" s="998"/>
      <c r="I103" s="998"/>
      <c r="J103" s="998"/>
    </row>
    <row r="104" spans="1:14" s="977" customFormat="1" ht="12" customHeight="1">
      <c r="A104" s="986" t="s">
        <v>1475</v>
      </c>
      <c r="B104" s="1439">
        <v>647.51700000000005</v>
      </c>
      <c r="C104" s="992">
        <v>699.43450096479307</v>
      </c>
      <c r="D104" s="982">
        <v>656.51935000000003</v>
      </c>
      <c r="E104" s="982">
        <v>672.85673199999997</v>
      </c>
      <c r="F104" s="982">
        <v>669.56041600000003</v>
      </c>
      <c r="G104" s="982">
        <v>676.62114699999995</v>
      </c>
      <c r="H104" s="982">
        <v>664.64780299999995</v>
      </c>
      <c r="I104" s="982">
        <v>648.58299999999997</v>
      </c>
      <c r="J104" s="982">
        <v>631.66099999999994</v>
      </c>
    </row>
    <row r="105" spans="1:14" s="977" customFormat="1" ht="12" customHeight="1">
      <c r="A105" s="986" t="s">
        <v>1470</v>
      </c>
      <c r="B105" s="1439">
        <v>101.44</v>
      </c>
      <c r="C105" s="992">
        <v>111.5293628342329</v>
      </c>
      <c r="D105" s="982">
        <v>107.44253</v>
      </c>
      <c r="E105" s="982">
        <v>112.135943</v>
      </c>
      <c r="F105" s="982">
        <v>92.486164000000002</v>
      </c>
      <c r="G105" s="982">
        <v>87.639004999999997</v>
      </c>
      <c r="H105" s="982">
        <v>78.664398000000006</v>
      </c>
      <c r="I105" s="982">
        <v>76.032999999999987</v>
      </c>
      <c r="J105" s="982">
        <v>70.774000000000001</v>
      </c>
    </row>
    <row r="106" spans="1:14" s="977" customFormat="1" ht="12" customHeight="1">
      <c r="A106" s="986" t="s">
        <v>16</v>
      </c>
      <c r="B106" s="1439">
        <v>5.9370000000000003</v>
      </c>
      <c r="C106" s="992">
        <v>4.5683709999999991</v>
      </c>
      <c r="D106" s="982">
        <v>2.9607049999999999</v>
      </c>
      <c r="E106" s="982">
        <v>5.8101180000000001</v>
      </c>
      <c r="F106" s="982">
        <v>3.910806</v>
      </c>
      <c r="G106" s="982">
        <v>4.357361</v>
      </c>
      <c r="H106" s="982">
        <v>13.73038</v>
      </c>
      <c r="I106" s="982">
        <v>5.0690000000000008</v>
      </c>
      <c r="J106" s="982">
        <v>4.8339999999999996</v>
      </c>
    </row>
    <row r="107" spans="1:14" s="977" customFormat="1" ht="12" customHeight="1">
      <c r="A107" s="986" t="s">
        <v>170</v>
      </c>
      <c r="B107" s="1439">
        <v>301.15199999999999</v>
      </c>
      <c r="C107" s="992">
        <v>314.02960299999995</v>
      </c>
      <c r="D107" s="982">
        <v>304.729218</v>
      </c>
      <c r="E107" s="982">
        <v>309.20503400000001</v>
      </c>
      <c r="F107" s="982">
        <v>316.13314500000001</v>
      </c>
      <c r="G107" s="982">
        <v>390.222241</v>
      </c>
      <c r="H107" s="982">
        <v>291.43087200000002</v>
      </c>
      <c r="I107" s="982">
        <v>348.50799999999992</v>
      </c>
      <c r="J107" s="982">
        <v>362.35</v>
      </c>
    </row>
    <row r="108" spans="1:14" s="1008" customFormat="1" ht="21" customHeight="1">
      <c r="A108" s="1004" t="s">
        <v>803</v>
      </c>
      <c r="B108" s="1445">
        <v>250.86200000000002</v>
      </c>
      <c r="C108" s="1836">
        <v>278.44390613056021</v>
      </c>
      <c r="D108" s="1005">
        <v>247.30830699999996</v>
      </c>
      <c r="E108" s="1005">
        <v>257.32587299999994</v>
      </c>
      <c r="F108" s="1005">
        <v>264.85191299999997</v>
      </c>
      <c r="G108" s="1005">
        <v>203.11726199999993</v>
      </c>
      <c r="H108" s="1005">
        <v>308.28291299999989</v>
      </c>
      <c r="I108" s="1005">
        <v>229.11099999999999</v>
      </c>
      <c r="J108" s="1005">
        <v>203.37099999999987</v>
      </c>
    </row>
    <row r="109" spans="1:14" s="977" customFormat="1" ht="12" customHeight="1">
      <c r="A109" s="1009" t="s">
        <v>688</v>
      </c>
      <c r="B109" s="1317"/>
      <c r="C109" s="657"/>
      <c r="D109" s="657"/>
      <c r="E109" s="657"/>
      <c r="F109" s="657"/>
      <c r="G109" s="657"/>
      <c r="H109" s="657"/>
      <c r="I109" s="657"/>
      <c r="J109" s="657"/>
    </row>
    <row r="110" spans="1:14" s="977" customFormat="1" ht="12" customHeight="1">
      <c r="A110" s="984" t="s">
        <v>752</v>
      </c>
      <c r="B110" s="1446">
        <v>162.19999999999999</v>
      </c>
      <c r="C110" s="1010">
        <v>201.50100000000006</v>
      </c>
      <c r="D110" s="1010">
        <v>175.88399999999996</v>
      </c>
      <c r="E110" s="1010">
        <v>189.69200000000004</v>
      </c>
      <c r="F110" s="1010">
        <v>183.857</v>
      </c>
      <c r="G110" s="1010">
        <v>202.23098274999998</v>
      </c>
      <c r="H110" s="1010">
        <v>201.74172541800002</v>
      </c>
      <c r="I110" s="1010">
        <v>193.535</v>
      </c>
      <c r="J110" s="1010">
        <v>190.29</v>
      </c>
    </row>
    <row r="111" spans="1:14" s="977" customFormat="1" ht="12" customHeight="1">
      <c r="A111" s="984" t="s">
        <v>789</v>
      </c>
      <c r="B111" s="1446">
        <v>95.350999999999999</v>
      </c>
      <c r="C111" s="1010">
        <v>84.776399999999995</v>
      </c>
      <c r="D111" s="1010">
        <v>81.256600000000006</v>
      </c>
      <c r="E111" s="1010">
        <v>61.537000000000013</v>
      </c>
      <c r="F111" s="1010">
        <v>96.937999999999988</v>
      </c>
      <c r="G111" s="1010">
        <v>54.411005882291917</v>
      </c>
      <c r="H111" s="1010">
        <v>109.17436571214495</v>
      </c>
      <c r="I111" s="1010">
        <v>46.237698802442729</v>
      </c>
      <c r="J111" s="1010">
        <v>26.701221435120615</v>
      </c>
    </row>
    <row r="112" spans="1:14" s="983" customFormat="1" ht="12" customHeight="1">
      <c r="A112" s="1003" t="s">
        <v>804</v>
      </c>
      <c r="B112" s="1439">
        <v>1.699000000000126</v>
      </c>
      <c r="C112" s="992">
        <v>1.1002150000000768</v>
      </c>
      <c r="D112" s="982">
        <v>1.9250000013107671E-3</v>
      </c>
      <c r="E112" s="982">
        <v>13.517872999999893</v>
      </c>
      <c r="F112" s="982">
        <v>-6.7478199999999902</v>
      </c>
      <c r="G112" s="982">
        <v>-44.225270341400297</v>
      </c>
      <c r="H112" s="982">
        <v>6.0598218698548862</v>
      </c>
      <c r="I112" s="982">
        <v>-2.8556988024427312</v>
      </c>
      <c r="J112" s="982">
        <v>-3.341221435120616</v>
      </c>
    </row>
    <row r="113" spans="1:10" s="977" customFormat="1" ht="21" customHeight="1">
      <c r="A113" s="1011" t="s">
        <v>805</v>
      </c>
      <c r="B113" s="1441">
        <v>9.0869999999999997</v>
      </c>
      <c r="C113" s="995">
        <v>8.7460000000000022</v>
      </c>
      <c r="D113" s="995">
        <v>9.4120000000000008</v>
      </c>
      <c r="E113" s="995">
        <v>7.4209999999999976</v>
      </c>
      <c r="F113" s="995">
        <v>9.1910000000000007</v>
      </c>
      <c r="G113" s="995">
        <v>9.3010000000000037</v>
      </c>
      <c r="H113" s="995">
        <v>8.6929999999999996</v>
      </c>
      <c r="I113" s="995">
        <v>7.4399999999999995</v>
      </c>
      <c r="J113" s="995">
        <v>10.28</v>
      </c>
    </row>
    <row r="114" spans="1:10" s="1006" customFormat="1" ht="21" customHeight="1">
      <c r="A114" s="1012" t="s">
        <v>803</v>
      </c>
      <c r="B114" s="1447">
        <v>250.16300000000012</v>
      </c>
      <c r="C114" s="1013">
        <v>278.44390613056021</v>
      </c>
      <c r="D114" s="1013">
        <v>247.43052500000127</v>
      </c>
      <c r="E114" s="1013">
        <v>257.32587299999994</v>
      </c>
      <c r="F114" s="1013">
        <v>264.85617999999999</v>
      </c>
      <c r="G114" s="1013">
        <v>203.11571829089158</v>
      </c>
      <c r="H114" s="1013">
        <v>308.28291299999989</v>
      </c>
      <c r="I114" s="1013">
        <v>229.477</v>
      </c>
      <c r="J114" s="1013">
        <v>203.37</v>
      </c>
    </row>
    <row r="115" spans="1:10" s="1006" customFormat="1" ht="12.75" customHeight="1">
      <c r="A115" s="986"/>
      <c r="B115" s="1014"/>
      <c r="C115" s="1014"/>
      <c r="D115" s="1014"/>
      <c r="E115" s="1014"/>
      <c r="F115" s="1014"/>
      <c r="G115" s="1014"/>
    </row>
    <row r="116" spans="1:10" s="622" customFormat="1" ht="22.5" customHeight="1">
      <c r="A116" s="739"/>
      <c r="B116" s="740"/>
      <c r="C116" s="740"/>
      <c r="D116" s="740"/>
      <c r="E116" s="740"/>
      <c r="F116" s="740"/>
      <c r="G116" s="740"/>
      <c r="H116" s="740"/>
      <c r="I116" s="740"/>
      <c r="J116" s="840"/>
    </row>
    <row r="117" spans="1:10" s="609" customFormat="1" ht="33.75" customHeight="1">
      <c r="A117" s="2574" t="s">
        <v>1474</v>
      </c>
      <c r="B117" s="2574"/>
      <c r="C117" s="2574"/>
      <c r="D117" s="2574"/>
      <c r="E117" s="2574"/>
      <c r="F117" s="2574"/>
      <c r="G117" s="2574"/>
      <c r="H117" s="2574"/>
      <c r="I117" s="2574"/>
      <c r="J117" s="2574"/>
    </row>
    <row r="118" spans="1:10" s="600" customFormat="1" ht="3.75" customHeight="1">
      <c r="A118" s="606"/>
      <c r="B118" s="2168"/>
      <c r="C118" s="2168"/>
      <c r="D118" s="1160"/>
      <c r="E118" s="1160"/>
      <c r="F118" s="2168"/>
      <c r="G118" s="1160"/>
      <c r="H118" s="1160"/>
      <c r="I118" s="1160"/>
      <c r="J118" s="1160"/>
    </row>
    <row r="119" spans="1:10" s="609" customFormat="1" ht="18" customHeight="1">
      <c r="A119" s="2583" t="s">
        <v>1462</v>
      </c>
      <c r="B119" s="2583"/>
      <c r="C119" s="2583"/>
      <c r="D119" s="2583"/>
      <c r="E119" s="2583"/>
      <c r="F119" s="2583"/>
      <c r="G119" s="2583"/>
      <c r="H119" s="2583"/>
      <c r="I119" s="2583"/>
      <c r="J119" s="2583"/>
    </row>
    <row r="120" spans="1:10" s="600" customFormat="1" ht="3.75" customHeight="1">
      <c r="A120" s="606"/>
      <c r="B120" s="2122"/>
      <c r="C120" s="2122"/>
      <c r="D120" s="2123"/>
      <c r="E120" s="2123"/>
      <c r="F120" s="2122"/>
      <c r="G120" s="2123"/>
      <c r="H120" s="2123"/>
      <c r="I120" s="2123"/>
      <c r="J120" s="2123"/>
    </row>
    <row r="121" spans="1:10" s="878" customFormat="1" ht="13.5" customHeight="1">
      <c r="A121" s="877" t="s">
        <v>1</v>
      </c>
      <c r="B121" s="1235" t="s">
        <v>1546</v>
      </c>
      <c r="C121" s="310" t="s">
        <v>1488</v>
      </c>
      <c r="D121" s="822" t="s">
        <v>1385</v>
      </c>
      <c r="E121" s="822" t="s">
        <v>1258</v>
      </c>
      <c r="F121" s="822" t="s">
        <v>1189</v>
      </c>
      <c r="G121" s="822" t="s">
        <v>1052</v>
      </c>
      <c r="H121" s="822" t="s">
        <v>609</v>
      </c>
      <c r="I121" s="822" t="s">
        <v>328</v>
      </c>
      <c r="J121" s="822" t="s">
        <v>299</v>
      </c>
    </row>
    <row r="122" spans="1:10" s="1111" customFormat="1" ht="12" customHeight="1">
      <c r="A122" s="2128" t="s">
        <v>1421</v>
      </c>
      <c r="B122" s="2119"/>
      <c r="C122" s="2120"/>
      <c r="D122" s="2121"/>
      <c r="E122" s="2121"/>
      <c r="F122" s="2121"/>
      <c r="G122" s="2121"/>
      <c r="H122" s="2121"/>
      <c r="I122" s="2120"/>
      <c r="J122" s="2120"/>
    </row>
    <row r="123" spans="1:10" s="1111" customFormat="1" ht="9.9499999999999993" customHeight="1">
      <c r="A123" s="2125" t="s">
        <v>1456</v>
      </c>
      <c r="B123" s="1471">
        <v>198.251</v>
      </c>
      <c r="C123" s="1854">
        <v>190.93757083143282</v>
      </c>
      <c r="D123" s="1110">
        <v>178.67927431051868</v>
      </c>
      <c r="E123" s="1110">
        <v>170.7129750056034</v>
      </c>
      <c r="F123" s="1110">
        <v>171.19017985244506</v>
      </c>
      <c r="G123" s="1110">
        <v>171</v>
      </c>
      <c r="H123" s="1110">
        <v>154</v>
      </c>
      <c r="I123" s="1854">
        <v>137</v>
      </c>
      <c r="J123" s="1854">
        <v>134</v>
      </c>
    </row>
    <row r="124" spans="1:10" s="1111" customFormat="1" ht="9.9499999999999993" customHeight="1">
      <c r="A124" s="2125" t="s">
        <v>1457</v>
      </c>
      <c r="B124" s="1471">
        <v>28.731999999999999</v>
      </c>
      <c r="C124" s="1854">
        <v>28.289975625000011</v>
      </c>
      <c r="D124" s="1110">
        <v>26.644986119000002</v>
      </c>
      <c r="E124" s="1110">
        <v>24.937654635999991</v>
      </c>
      <c r="F124" s="1110">
        <v>23.657383620000001</v>
      </c>
      <c r="G124" s="1110">
        <v>30</v>
      </c>
      <c r="H124" s="1110">
        <v>28</v>
      </c>
      <c r="I124" s="1854">
        <v>25</v>
      </c>
      <c r="J124" s="1854">
        <v>23</v>
      </c>
    </row>
    <row r="125" spans="1:10" s="1111" customFormat="1" ht="15" customHeight="1">
      <c r="A125" s="2129" t="s">
        <v>859</v>
      </c>
      <c r="B125" s="1471"/>
      <c r="C125" s="1854"/>
      <c r="D125" s="1110"/>
      <c r="E125" s="1110"/>
      <c r="F125" s="1110"/>
      <c r="G125" s="1110"/>
      <c r="H125" s="1110"/>
      <c r="I125" s="1854"/>
      <c r="J125" s="1854"/>
    </row>
    <row r="126" spans="1:10" s="1111" customFormat="1" ht="9.9499999999999993" customHeight="1">
      <c r="A126" s="2125" t="s">
        <v>1456</v>
      </c>
      <c r="B126" s="1471">
        <v>50.908999999999999</v>
      </c>
      <c r="C126" s="1854">
        <v>45.705797861114405</v>
      </c>
      <c r="D126" s="1110">
        <v>50.238361112435307</v>
      </c>
      <c r="E126" s="1110">
        <v>46.360184803862936</v>
      </c>
      <c r="F126" s="1110">
        <v>48.915656222587373</v>
      </c>
      <c r="G126" s="1110">
        <v>33</v>
      </c>
      <c r="H126" s="1110">
        <v>48</v>
      </c>
      <c r="I126" s="1854">
        <v>48</v>
      </c>
      <c r="J126" s="1854">
        <v>53</v>
      </c>
    </row>
    <row r="127" spans="1:10" s="1111" customFormat="1" ht="6" customHeight="1">
      <c r="A127" s="1109"/>
      <c r="B127" s="1471"/>
      <c r="C127" s="1854"/>
      <c r="D127" s="1110"/>
      <c r="E127" s="1110"/>
      <c r="F127" s="1110"/>
      <c r="G127" s="1110"/>
      <c r="H127" s="1110"/>
      <c r="I127" s="1854"/>
      <c r="J127" s="1854"/>
    </row>
    <row r="128" spans="1:10" s="1111" customFormat="1" ht="12" customHeight="1">
      <c r="A128" s="1113" t="s">
        <v>685</v>
      </c>
      <c r="B128" s="1471"/>
      <c r="C128" s="1854"/>
      <c r="D128" s="1110"/>
      <c r="E128" s="1110"/>
      <c r="F128" s="1110"/>
      <c r="G128" s="1110"/>
      <c r="H128" s="1110"/>
      <c r="I128" s="1854"/>
      <c r="J128" s="1854"/>
    </row>
    <row r="129" spans="1:10" s="1111" customFormat="1" ht="9.9499999999999993" customHeight="1">
      <c r="A129" s="2124" t="s">
        <v>1458</v>
      </c>
      <c r="B129" s="1471"/>
      <c r="C129" s="1854"/>
      <c r="D129" s="1110"/>
      <c r="E129" s="1110"/>
      <c r="F129" s="1110"/>
      <c r="G129" s="1110"/>
      <c r="H129" s="1110"/>
      <c r="I129" s="1854"/>
      <c r="J129" s="1854"/>
    </row>
    <row r="130" spans="1:10" s="1111" customFormat="1" ht="9.9499999999999993" customHeight="1">
      <c r="A130" s="2126" t="s">
        <v>1456</v>
      </c>
      <c r="B130" s="1471">
        <v>84.03</v>
      </c>
      <c r="C130" s="1854">
        <v>86.946008469399999</v>
      </c>
      <c r="D130" s="1110">
        <v>72.194334807999979</v>
      </c>
      <c r="E130" s="1110">
        <v>70.637123803299971</v>
      </c>
      <c r="F130" s="1110">
        <v>86.062532919300011</v>
      </c>
      <c r="G130" s="1110">
        <v>85</v>
      </c>
      <c r="H130" s="1110">
        <v>79.400000000000006</v>
      </c>
      <c r="I130" s="1854">
        <v>81.400000000000006</v>
      </c>
      <c r="J130" s="1854">
        <v>78</v>
      </c>
    </row>
    <row r="131" spans="1:10" s="1111" customFormat="1" ht="9.9499999999999993" customHeight="1">
      <c r="A131" s="2126" t="s">
        <v>1457</v>
      </c>
      <c r="B131" s="1471">
        <v>130.06</v>
      </c>
      <c r="C131" s="1854">
        <v>154.89235183999995</v>
      </c>
      <c r="D131" s="1110">
        <v>126.88432716400006</v>
      </c>
      <c r="E131" s="1110">
        <v>129.64315462599998</v>
      </c>
      <c r="F131" s="1110">
        <v>128.61016636999997</v>
      </c>
      <c r="G131" s="1110">
        <v>132</v>
      </c>
      <c r="H131" s="1110">
        <v>131.4</v>
      </c>
      <c r="I131" s="1854">
        <v>129.4</v>
      </c>
      <c r="J131" s="1854">
        <v>128</v>
      </c>
    </row>
    <row r="132" spans="1:10" s="1111" customFormat="1" ht="15" customHeight="1">
      <c r="A132" s="2127" t="s">
        <v>1459</v>
      </c>
      <c r="B132" s="1471"/>
      <c r="C132" s="1854"/>
      <c r="D132" s="1110"/>
      <c r="E132" s="1110"/>
      <c r="F132" s="1110"/>
      <c r="G132" s="1110"/>
      <c r="H132" s="1110"/>
      <c r="I132" s="1854"/>
      <c r="J132" s="1854"/>
    </row>
    <row r="133" spans="1:10" s="1111" customFormat="1" ht="9.9499999999999993" customHeight="1">
      <c r="A133" s="2126" t="s">
        <v>1456</v>
      </c>
      <c r="B133" s="1471">
        <v>58.350999999999999</v>
      </c>
      <c r="C133" s="1854">
        <v>61.974753272837575</v>
      </c>
      <c r="D133" s="1110">
        <v>59.293057465462454</v>
      </c>
      <c r="E133" s="1110">
        <v>56.030997406962598</v>
      </c>
      <c r="F133" s="1110">
        <v>56.561191854737402</v>
      </c>
      <c r="G133" s="1110">
        <v>53</v>
      </c>
      <c r="H133" s="1110">
        <v>53</v>
      </c>
      <c r="I133" s="1854">
        <v>55</v>
      </c>
      <c r="J133" s="1854">
        <v>48</v>
      </c>
    </row>
    <row r="134" spans="1:10" s="1111" customFormat="1" ht="15" customHeight="1">
      <c r="A134" s="2127" t="s">
        <v>1460</v>
      </c>
      <c r="B134" s="1471"/>
      <c r="C134" s="1854"/>
      <c r="D134" s="1110"/>
      <c r="E134" s="1110"/>
      <c r="F134" s="1110"/>
      <c r="G134" s="1110"/>
      <c r="H134" s="1110"/>
      <c r="I134" s="1854"/>
      <c r="J134" s="1854"/>
    </row>
    <row r="135" spans="1:10" s="1111" customFormat="1" ht="9.9499999999999993" customHeight="1">
      <c r="A135" s="2126" t="s">
        <v>1456</v>
      </c>
      <c r="B135" s="1471">
        <v>76.765000000000001</v>
      </c>
      <c r="C135" s="1854">
        <v>75.085011485008181</v>
      </c>
      <c r="D135" s="1110">
        <v>86.778803451498661</v>
      </c>
      <c r="E135" s="1110">
        <v>83.555711673134937</v>
      </c>
      <c r="F135" s="1110">
        <v>82.940473390358235</v>
      </c>
      <c r="G135" s="1110">
        <v>81</v>
      </c>
      <c r="H135" s="1110">
        <v>87</v>
      </c>
      <c r="I135" s="1854">
        <v>92</v>
      </c>
      <c r="J135" s="1854">
        <v>88</v>
      </c>
    </row>
    <row r="136" spans="1:10" s="1111" customFormat="1" ht="15" customHeight="1">
      <c r="A136" s="2127" t="s">
        <v>1461</v>
      </c>
      <c r="B136" s="1471"/>
      <c r="C136" s="1854"/>
      <c r="D136" s="1110"/>
      <c r="E136" s="1110"/>
      <c r="F136" s="1110"/>
      <c r="G136" s="1110"/>
      <c r="H136" s="1110"/>
      <c r="I136" s="1854"/>
      <c r="J136" s="1854"/>
    </row>
    <row r="137" spans="1:10" s="1111" customFormat="1" ht="9.9499999999999993" customHeight="1">
      <c r="A137" s="2126" t="s">
        <v>1456</v>
      </c>
      <c r="B137" s="1471">
        <v>7.9240000000000004</v>
      </c>
      <c r="C137" s="1854">
        <v>28.541865602499982</v>
      </c>
      <c r="D137" s="1110">
        <v>23.862197287500038</v>
      </c>
      <c r="E137" s="1110">
        <v>39.384296994999985</v>
      </c>
      <c r="F137" s="1110">
        <v>40.081640114999999</v>
      </c>
      <c r="G137" s="1110">
        <v>52</v>
      </c>
      <c r="H137" s="1110">
        <v>40</v>
      </c>
      <c r="I137" s="1854">
        <v>42</v>
      </c>
      <c r="J137" s="1854">
        <v>40</v>
      </c>
    </row>
    <row r="138" spans="1:10" s="1114" customFormat="1" ht="9.9499999999999993" customHeight="1">
      <c r="A138" s="2126" t="s">
        <v>1457</v>
      </c>
      <c r="B138" s="1471">
        <v>3.4079999999999999</v>
      </c>
      <c r="C138" s="1854">
        <v>18.31458291749999</v>
      </c>
      <c r="D138" s="1110">
        <v>22.359279586500008</v>
      </c>
      <c r="E138" s="1110">
        <v>35.154947001000004</v>
      </c>
      <c r="F138" s="1110">
        <v>31.541190495000002</v>
      </c>
      <c r="G138" s="1110">
        <v>40</v>
      </c>
      <c r="H138" s="1110">
        <v>43</v>
      </c>
      <c r="I138" s="1854">
        <v>40</v>
      </c>
      <c r="J138" s="1854">
        <v>39</v>
      </c>
    </row>
    <row r="139" spans="1:10" s="1114" customFormat="1" ht="12" customHeight="1">
      <c r="A139" s="2159" t="s">
        <v>1472</v>
      </c>
      <c r="B139" s="2119">
        <v>638.43000000000006</v>
      </c>
      <c r="C139" s="2120">
        <v>690.68791790479304</v>
      </c>
      <c r="D139" s="2120">
        <v>646.93462130491525</v>
      </c>
      <c r="E139" s="2120">
        <v>656.41704595086378</v>
      </c>
      <c r="F139" s="2120">
        <v>669.56041483942806</v>
      </c>
      <c r="G139" s="2120">
        <v>677</v>
      </c>
      <c r="H139" s="2120">
        <v>663.8</v>
      </c>
      <c r="I139" s="2120">
        <v>649.79999999999995</v>
      </c>
      <c r="J139" s="2120">
        <v>631</v>
      </c>
    </row>
    <row r="140" spans="1:10" s="1114" customFormat="1" ht="12" customHeight="1">
      <c r="A140" s="2160" t="s">
        <v>1473</v>
      </c>
      <c r="B140" s="2146">
        <v>9.0869999999999997</v>
      </c>
      <c r="C140" s="2147">
        <v>8.746583059999999</v>
      </c>
      <c r="D140" s="2148">
        <v>9.5847293600000008</v>
      </c>
      <c r="E140" s="2148">
        <v>16.439687580000001</v>
      </c>
      <c r="F140" s="2148">
        <v>0</v>
      </c>
      <c r="G140" s="2148">
        <v>0</v>
      </c>
      <c r="H140" s="2148">
        <v>0</v>
      </c>
      <c r="I140" s="2148">
        <v>0</v>
      </c>
      <c r="J140" s="2148">
        <v>0</v>
      </c>
    </row>
    <row r="141" spans="1:10" s="1114" customFormat="1" ht="12" customHeight="1">
      <c r="A141" s="2115" t="s">
        <v>1468</v>
      </c>
      <c r="B141" s="2116">
        <v>647.51700000000005</v>
      </c>
      <c r="C141" s="2117">
        <v>699.43450096479307</v>
      </c>
      <c r="D141" s="2118">
        <v>656.51935066491524</v>
      </c>
      <c r="E141" s="2118">
        <v>672.85673353086383</v>
      </c>
      <c r="F141" s="2118">
        <v>669.56041483942806</v>
      </c>
      <c r="G141" s="2118">
        <v>677</v>
      </c>
      <c r="H141" s="2118">
        <v>663.8</v>
      </c>
      <c r="I141" s="2117">
        <v>649.79999999999995</v>
      </c>
      <c r="J141" s="2117">
        <v>631</v>
      </c>
    </row>
    <row r="142" spans="1:10" s="1114" customFormat="1" ht="5.25" customHeight="1">
      <c r="A142" s="2150"/>
      <c r="B142" s="2151"/>
      <c r="C142" s="2151"/>
      <c r="D142" s="2152"/>
      <c r="E142" s="2152"/>
      <c r="F142" s="2152"/>
      <c r="G142" s="2152"/>
      <c r="H142" s="2152"/>
      <c r="I142" s="2151"/>
      <c r="J142" s="2151"/>
    </row>
    <row r="143" spans="1:10" s="1114" customFormat="1" ht="12" customHeight="1">
      <c r="A143" s="2162" t="s">
        <v>1492</v>
      </c>
      <c r="B143" s="2154"/>
      <c r="C143" s="2154"/>
      <c r="D143" s="2154"/>
      <c r="E143" s="2154"/>
      <c r="F143" s="2154"/>
      <c r="G143" s="2154"/>
      <c r="H143" s="2155"/>
      <c r="I143" s="2154"/>
      <c r="J143" s="2154"/>
    </row>
    <row r="144" spans="1:10" s="1114" customFormat="1" ht="15.75" customHeight="1">
      <c r="A144" s="2153"/>
      <c r="B144" s="2154"/>
      <c r="C144" s="2154"/>
      <c r="D144" s="2155"/>
      <c r="E144" s="2155"/>
      <c r="F144" s="2155"/>
      <c r="G144" s="2155"/>
      <c r="H144" s="2155"/>
      <c r="I144" s="2154"/>
      <c r="J144" s="2154"/>
    </row>
    <row r="145" spans="1:10" s="609" customFormat="1" ht="11.25" customHeight="1">
      <c r="A145" s="2583" t="s">
        <v>1487</v>
      </c>
      <c r="B145" s="2583"/>
      <c r="C145" s="2583"/>
      <c r="D145" s="2583"/>
      <c r="E145" s="2583"/>
      <c r="F145" s="2583"/>
      <c r="G145" s="2583"/>
      <c r="H145" s="2583"/>
      <c r="I145" s="2583"/>
      <c r="J145" s="2583"/>
    </row>
    <row r="146" spans="1:10" s="600" customFormat="1" ht="3.75" customHeight="1">
      <c r="A146" s="606"/>
      <c r="B146" s="2122"/>
      <c r="C146" s="2122"/>
      <c r="D146" s="2123"/>
      <c r="E146" s="2123"/>
      <c r="F146" s="2122"/>
      <c r="G146" s="2123"/>
      <c r="H146" s="2123"/>
      <c r="I146" s="2123"/>
      <c r="J146" s="2123"/>
    </row>
    <row r="147" spans="1:10" s="878" customFormat="1" ht="13.5" customHeight="1">
      <c r="A147" s="877" t="s">
        <v>1</v>
      </c>
      <c r="B147" s="1235" t="s">
        <v>1546</v>
      </c>
      <c r="C147" s="310" t="s">
        <v>1488</v>
      </c>
      <c r="D147" s="822" t="s">
        <v>1385</v>
      </c>
      <c r="E147" s="822" t="s">
        <v>1258</v>
      </c>
      <c r="F147" s="822" t="s">
        <v>1189</v>
      </c>
      <c r="G147" s="822" t="s">
        <v>1052</v>
      </c>
      <c r="H147" s="822" t="s">
        <v>609</v>
      </c>
      <c r="I147" s="822" t="s">
        <v>328</v>
      </c>
      <c r="J147" s="822" t="s">
        <v>299</v>
      </c>
    </row>
    <row r="148" spans="1:10" s="1111" customFormat="1" ht="12" customHeight="1">
      <c r="A148" s="2159" t="s">
        <v>1421</v>
      </c>
      <c r="B148" s="1471">
        <v>46.765000000000001</v>
      </c>
      <c r="C148" s="1854">
        <v>43.311798576637329</v>
      </c>
      <c r="D148" s="1110">
        <v>33.088148693238999</v>
      </c>
      <c r="E148" s="1110">
        <v>47.632068070123694</v>
      </c>
      <c r="F148" s="1110">
        <v>36.844984659999994</v>
      </c>
      <c r="G148" s="1110">
        <v>28.439310999999989</v>
      </c>
      <c r="H148" s="1110">
        <v>24.215900000000005</v>
      </c>
      <c r="I148" s="1854">
        <v>24.540526000000003</v>
      </c>
      <c r="J148" s="1854">
        <v>18.969373999999998</v>
      </c>
    </row>
    <row r="149" spans="1:10" s="1111" customFormat="1" ht="6" customHeight="1">
      <c r="A149" s="2156"/>
      <c r="B149" s="1471"/>
      <c r="C149" s="1854"/>
      <c r="D149" s="1110"/>
      <c r="E149" s="1110"/>
      <c r="F149" s="1110"/>
      <c r="G149" s="1110"/>
      <c r="H149" s="1110"/>
      <c r="I149" s="1854"/>
      <c r="J149" s="1854"/>
    </row>
    <row r="150" spans="1:10" s="1111" customFormat="1" ht="12" customHeight="1">
      <c r="A150" s="2156" t="s">
        <v>859</v>
      </c>
      <c r="B150" s="1471">
        <v>8.02</v>
      </c>
      <c r="C150" s="1854">
        <v>10.399238350463175</v>
      </c>
      <c r="D150" s="1110">
        <v>8.3911886899044319</v>
      </c>
      <c r="E150" s="1110">
        <v>9.843756969632393</v>
      </c>
      <c r="F150" s="1110">
        <v>6.892815989999999</v>
      </c>
      <c r="G150" s="1110">
        <v>9.540578</v>
      </c>
      <c r="H150" s="1110">
        <v>5.9142729999999997</v>
      </c>
      <c r="I150" s="1854">
        <v>6.1350119999999997</v>
      </c>
      <c r="J150" s="1854">
        <v>5.9996460000000003</v>
      </c>
    </row>
    <row r="151" spans="1:10" s="1111" customFormat="1" ht="6" customHeight="1">
      <c r="A151" s="2156"/>
      <c r="B151" s="1471"/>
      <c r="C151" s="1854"/>
      <c r="D151" s="1110"/>
      <c r="E151" s="1110"/>
      <c r="F151" s="1110"/>
      <c r="G151" s="1110"/>
      <c r="H151" s="1110"/>
      <c r="I151" s="1854"/>
      <c r="J151" s="1854"/>
    </row>
    <row r="152" spans="1:10" s="1111" customFormat="1" ht="12" customHeight="1">
      <c r="A152" s="2156" t="s">
        <v>685</v>
      </c>
      <c r="B152" s="1471"/>
      <c r="C152" s="1854"/>
      <c r="D152" s="1110"/>
      <c r="E152" s="1110"/>
      <c r="F152" s="1110"/>
      <c r="G152" s="1110"/>
      <c r="H152" s="1110"/>
      <c r="I152" s="1854"/>
      <c r="J152" s="1854"/>
    </row>
    <row r="153" spans="1:10" s="1111" customFormat="1" ht="12" customHeight="1">
      <c r="A153" s="2157" t="s">
        <v>1478</v>
      </c>
      <c r="B153" s="1471">
        <v>10.542</v>
      </c>
      <c r="C153" s="1854">
        <v>13.108272732101881</v>
      </c>
      <c r="D153" s="1110">
        <v>17.676424257380301</v>
      </c>
      <c r="E153" s="1110">
        <v>8.5857818205178233</v>
      </c>
      <c r="F153" s="1110">
        <v>10.15952119</v>
      </c>
      <c r="G153" s="1110">
        <v>8.3824229999999993</v>
      </c>
      <c r="H153" s="1110">
        <v>8.307027999999999</v>
      </c>
      <c r="I153" s="1854">
        <v>6.9949560000000002</v>
      </c>
      <c r="J153" s="1854">
        <v>7.5939139999999998</v>
      </c>
    </row>
    <row r="154" spans="1:10" s="1111" customFormat="1" ht="12" customHeight="1">
      <c r="A154" s="2158" t="s">
        <v>821</v>
      </c>
      <c r="B154" s="1471">
        <v>11.699</v>
      </c>
      <c r="C154" s="1854">
        <v>12.208621380621253</v>
      </c>
      <c r="D154" s="1110">
        <v>11.838793591390559</v>
      </c>
      <c r="E154" s="1110">
        <v>12.735110237988188</v>
      </c>
      <c r="F154" s="1110">
        <v>9.5074747899999998</v>
      </c>
      <c r="G154" s="1110">
        <v>7.6292179999999981</v>
      </c>
      <c r="H154" s="1110">
        <v>6.9419510000000013</v>
      </c>
      <c r="I154" s="1854">
        <v>6.3901830000000004</v>
      </c>
      <c r="J154" s="1854">
        <v>6.45885</v>
      </c>
    </row>
    <row r="155" spans="1:10" s="1111" customFormat="1" ht="12" customHeight="1">
      <c r="A155" s="2158" t="s">
        <v>820</v>
      </c>
      <c r="B155" s="1471">
        <v>19.78</v>
      </c>
      <c r="C155" s="1854">
        <v>20.32223127145167</v>
      </c>
      <c r="D155" s="1110">
        <v>26.996633258325726</v>
      </c>
      <c r="E155" s="1110">
        <v>18.395066340222584</v>
      </c>
      <c r="F155" s="1110">
        <v>19.666069130000004</v>
      </c>
      <c r="G155" s="1110">
        <v>26.598219999999998</v>
      </c>
      <c r="H155" s="1110">
        <v>26.46182000000001</v>
      </c>
      <c r="I155" s="1854">
        <v>26.038160999999995</v>
      </c>
      <c r="J155" s="1854">
        <v>25.250247000000002</v>
      </c>
    </row>
    <row r="156" spans="1:10" s="1111" customFormat="1" ht="12" customHeight="1">
      <c r="A156" s="2158" t="s">
        <v>829</v>
      </c>
      <c r="B156" s="1471">
        <v>1.4259999999999999</v>
      </c>
      <c r="C156" s="1854">
        <v>8.3222630829575834</v>
      </c>
      <c r="D156" s="1110">
        <v>4.1401540202886302</v>
      </c>
      <c r="E156" s="1110">
        <v>12.525552676753788</v>
      </c>
      <c r="F156" s="1110">
        <v>6.4320302199999997</v>
      </c>
      <c r="G156" s="1110">
        <v>4.7251550000000009</v>
      </c>
      <c r="H156" s="1110">
        <v>4.551718000000001</v>
      </c>
      <c r="I156" s="1854">
        <v>3.9978909999999992</v>
      </c>
      <c r="J156" s="1854">
        <v>4.3402180000000001</v>
      </c>
    </row>
    <row r="157" spans="1:10" s="1111" customFormat="1" ht="12" customHeight="1">
      <c r="A157" s="2127" t="s">
        <v>848</v>
      </c>
      <c r="B157" s="1471">
        <v>3.2080000000000002</v>
      </c>
      <c r="C157" s="1854">
        <v>3.8569374400000012</v>
      </c>
      <c r="D157" s="1110">
        <v>5.3111874800000001</v>
      </c>
      <c r="E157" s="1110">
        <v>2.4186069799999994</v>
      </c>
      <c r="F157" s="1110">
        <v>2.9832681000000005</v>
      </c>
      <c r="G157" s="1110">
        <v>2.3785620000000005</v>
      </c>
      <c r="H157" s="1110">
        <v>2.291258</v>
      </c>
      <c r="I157" s="1854">
        <v>2.01247</v>
      </c>
      <c r="J157" s="1854">
        <v>2.1847910000000001</v>
      </c>
    </row>
    <row r="158" spans="1:10" s="1114" customFormat="1" ht="12" customHeight="1">
      <c r="A158" s="2115" t="s">
        <v>1471</v>
      </c>
      <c r="B158" s="2116">
        <v>101.44</v>
      </c>
      <c r="C158" s="2117">
        <v>111.5293628342329</v>
      </c>
      <c r="D158" s="2117">
        <v>107.44252999052866</v>
      </c>
      <c r="E158" s="2117">
        <v>112.13594309523846</v>
      </c>
      <c r="F158" s="2117">
        <v>92.486164080000009</v>
      </c>
      <c r="G158" s="2117">
        <v>87.693466999999984</v>
      </c>
      <c r="H158" s="2117">
        <v>78.683948000000015</v>
      </c>
      <c r="I158" s="2117">
        <v>76.10919899999999</v>
      </c>
      <c r="J158" s="2117">
        <v>70.797039999999996</v>
      </c>
    </row>
    <row r="159" spans="1:10" s="622" customFormat="1" ht="22.5" customHeight="1">
      <c r="A159" s="739"/>
      <c r="B159" s="740"/>
      <c r="C159" s="740"/>
      <c r="D159" s="740"/>
      <c r="E159" s="740"/>
      <c r="F159" s="740"/>
      <c r="G159" s="740"/>
      <c r="H159" s="740"/>
      <c r="I159" s="740"/>
      <c r="J159" s="840"/>
    </row>
    <row r="160" spans="1:10" s="609" customFormat="1" ht="18.75" customHeight="1">
      <c r="A160" s="741" t="s">
        <v>1110</v>
      </c>
    </row>
    <row r="161" spans="1:10" s="609" customFormat="1" ht="12" customHeight="1">
      <c r="A161" s="741"/>
    </row>
    <row r="162" spans="1:10" s="878" customFormat="1" ht="13.5" customHeight="1">
      <c r="A162" s="1015" t="s">
        <v>50</v>
      </c>
      <c r="B162" s="1235" t="s">
        <v>1546</v>
      </c>
      <c r="C162" s="310" t="s">
        <v>1488</v>
      </c>
      <c r="D162" s="822" t="s">
        <v>1385</v>
      </c>
      <c r="E162" s="822" t="s">
        <v>1258</v>
      </c>
      <c r="F162" s="822" t="s">
        <v>1189</v>
      </c>
      <c r="G162" s="822" t="s">
        <v>1052</v>
      </c>
      <c r="H162" s="822" t="s">
        <v>609</v>
      </c>
      <c r="I162" s="822" t="s">
        <v>328</v>
      </c>
      <c r="J162" s="822" t="s">
        <v>299</v>
      </c>
    </row>
    <row r="163" spans="1:10" s="1018" customFormat="1" ht="12" customHeight="1">
      <c r="A163" s="1016" t="s">
        <v>806</v>
      </c>
      <c r="B163" s="1448"/>
      <c r="C163" s="1034"/>
      <c r="D163" s="1017"/>
      <c r="E163" s="1017"/>
      <c r="F163" s="1017"/>
      <c r="G163" s="1017"/>
      <c r="H163" s="1017"/>
      <c r="I163" s="1017"/>
      <c r="J163" s="1017"/>
    </row>
    <row r="164" spans="1:10" s="1018" customFormat="1" ht="12" customHeight="1">
      <c r="A164" s="1019" t="s">
        <v>807</v>
      </c>
      <c r="B164" s="1448"/>
      <c r="C164" s="1034"/>
      <c r="D164" s="1017"/>
      <c r="E164" s="1017"/>
      <c r="F164" s="1017"/>
      <c r="G164" s="1017"/>
      <c r="H164" s="1017"/>
      <c r="I164" s="1017"/>
      <c r="J164" s="1017"/>
    </row>
    <row r="165" spans="1:10" s="1018" customFormat="1" ht="12" customHeight="1">
      <c r="A165" s="1019" t="s">
        <v>808</v>
      </c>
      <c r="B165" s="1448">
        <v>3.02</v>
      </c>
      <c r="C165" s="1034">
        <v>-4.82</v>
      </c>
      <c r="D165" s="1017">
        <v>-2.25</v>
      </c>
      <c r="E165" s="1017">
        <v>8.9700000000000006</v>
      </c>
      <c r="F165" s="1017">
        <v>1.51</v>
      </c>
      <c r="G165" s="1017">
        <v>8.4</v>
      </c>
      <c r="H165" s="1017">
        <v>7.5</v>
      </c>
      <c r="I165" s="1017">
        <v>-1.17</v>
      </c>
      <c r="J165" s="1017">
        <v>5.15</v>
      </c>
    </row>
    <row r="166" spans="1:10" s="1018" customFormat="1" ht="12" customHeight="1">
      <c r="A166" s="1019" t="s">
        <v>809</v>
      </c>
      <c r="B166" s="1448">
        <v>4.0599999999999996</v>
      </c>
      <c r="C166" s="1034">
        <v>1.39</v>
      </c>
      <c r="D166" s="1017">
        <v>-0.2</v>
      </c>
      <c r="E166" s="1017">
        <v>4.0599999999999996</v>
      </c>
      <c r="F166" s="1017">
        <v>0.21</v>
      </c>
      <c r="G166" s="1017">
        <v>8.24</v>
      </c>
      <c r="H166" s="1017">
        <v>5.83</v>
      </c>
      <c r="I166" s="1017">
        <v>0.92</v>
      </c>
      <c r="J166" s="1017">
        <v>8.08</v>
      </c>
    </row>
    <row r="167" spans="1:10" s="965" customFormat="1" ht="12" customHeight="1">
      <c r="A167" s="1019" t="s">
        <v>810</v>
      </c>
      <c r="B167" s="1448">
        <v>0.15</v>
      </c>
      <c r="C167" s="1034">
        <v>2.74</v>
      </c>
      <c r="D167" s="1017">
        <v>1.22</v>
      </c>
      <c r="E167" s="1017">
        <v>2.35</v>
      </c>
      <c r="F167" s="1017">
        <v>1.71</v>
      </c>
      <c r="G167" s="1017">
        <v>1.32</v>
      </c>
      <c r="H167" s="1017">
        <v>0.65</v>
      </c>
      <c r="I167" s="1017">
        <v>0.38</v>
      </c>
      <c r="J167" s="1017">
        <v>1.27</v>
      </c>
    </row>
    <row r="168" spans="1:10" s="965" customFormat="1" ht="12" customHeight="1">
      <c r="A168" s="1019" t="s">
        <v>811</v>
      </c>
      <c r="B168" s="1448">
        <v>1.64</v>
      </c>
      <c r="C168" s="1034">
        <v>1.7</v>
      </c>
      <c r="D168" s="1017">
        <v>1.24</v>
      </c>
      <c r="E168" s="1017">
        <v>1.9</v>
      </c>
      <c r="F168" s="1017">
        <v>1.7</v>
      </c>
      <c r="G168" s="1017">
        <v>0.67</v>
      </c>
      <c r="H168" s="1017">
        <v>1.36</v>
      </c>
      <c r="I168" s="1017">
        <v>-0.5</v>
      </c>
      <c r="J168" s="1017">
        <v>0.37</v>
      </c>
    </row>
    <row r="169" spans="1:10" s="965" customFormat="1" ht="12" customHeight="1">
      <c r="A169" s="1019" t="s">
        <v>812</v>
      </c>
      <c r="B169" s="1448">
        <v>0.37</v>
      </c>
      <c r="C169" s="1034">
        <v>0.46</v>
      </c>
      <c r="D169" s="1017">
        <v>0.53</v>
      </c>
      <c r="E169" s="1017">
        <v>0.53</v>
      </c>
      <c r="F169" s="1017">
        <v>0.52</v>
      </c>
      <c r="G169" s="1017">
        <v>0.49</v>
      </c>
      <c r="H169" s="1017">
        <v>0.51</v>
      </c>
      <c r="I169" s="1017">
        <v>0.55000000000000004</v>
      </c>
      <c r="J169" s="1017">
        <v>0.51</v>
      </c>
    </row>
    <row r="170" spans="1:10" s="965" customFormat="1" ht="12" customHeight="1">
      <c r="A170" s="1019" t="s">
        <v>813</v>
      </c>
      <c r="B170" s="1448">
        <v>1.17</v>
      </c>
      <c r="C170" s="1034">
        <v>1.1900000000000004</v>
      </c>
      <c r="D170" s="1017">
        <v>1.2399999999999998</v>
      </c>
      <c r="E170" s="1017">
        <v>1.19</v>
      </c>
      <c r="F170" s="1017">
        <v>1.1200000000000001</v>
      </c>
      <c r="G170" s="1017">
        <v>1.26</v>
      </c>
      <c r="H170" s="1017">
        <v>1.1999999999999995</v>
      </c>
      <c r="I170" s="1017">
        <v>1.2700000000000002</v>
      </c>
      <c r="J170" s="1017">
        <v>1.1599999999999999</v>
      </c>
    </row>
    <row r="171" spans="1:10" s="965" customFormat="1" ht="12" customHeight="1">
      <c r="A171" s="1020" t="s">
        <v>814</v>
      </c>
      <c r="B171" s="1448">
        <v>1.4</v>
      </c>
      <c r="C171" s="1034">
        <v>2.6000000000000005</v>
      </c>
      <c r="D171" s="1017">
        <v>1.8999999999999997</v>
      </c>
      <c r="E171" s="1017">
        <v>1.7</v>
      </c>
      <c r="F171" s="1017">
        <v>1.2</v>
      </c>
      <c r="G171" s="1017">
        <v>1.4999999999999996</v>
      </c>
      <c r="H171" s="1021">
        <v>1.1999999999999997</v>
      </c>
      <c r="I171" s="1021">
        <v>1.3</v>
      </c>
      <c r="J171" s="1021">
        <v>1.1000000000000001</v>
      </c>
    </row>
    <row r="172" spans="1:10" s="965" customFormat="1" ht="12" customHeight="1">
      <c r="A172" s="1022" t="s">
        <v>815</v>
      </c>
      <c r="B172" s="1449">
        <v>1.31</v>
      </c>
      <c r="C172" s="1837">
        <v>1.31</v>
      </c>
      <c r="D172" s="1023">
        <v>1.1200000000000001</v>
      </c>
      <c r="E172" s="1023">
        <v>1.73</v>
      </c>
      <c r="F172" s="1023">
        <v>1.18</v>
      </c>
      <c r="G172" s="1023">
        <v>1.46</v>
      </c>
      <c r="H172" s="1023">
        <v>1.24</v>
      </c>
      <c r="I172" s="1023">
        <v>0.97</v>
      </c>
      <c r="J172" s="1023">
        <v>1.37</v>
      </c>
    </row>
    <row r="173" spans="1:10" s="965" customFormat="1" ht="12" customHeight="1">
      <c r="A173" s="1019" t="s">
        <v>1222</v>
      </c>
      <c r="B173" s="1448">
        <v>0.86</v>
      </c>
      <c r="C173" s="1034">
        <v>0.97</v>
      </c>
      <c r="D173" s="1017">
        <v>1.06</v>
      </c>
      <c r="E173" s="1017">
        <v>1.61</v>
      </c>
      <c r="F173" s="1017">
        <v>1.66</v>
      </c>
      <c r="G173" s="1017">
        <v>1.26</v>
      </c>
      <c r="H173" s="1017">
        <v>1.1399999999999999</v>
      </c>
      <c r="I173" s="1017">
        <v>0.89</v>
      </c>
      <c r="J173" s="1017">
        <v>1.08</v>
      </c>
    </row>
    <row r="174" spans="1:10" s="965" customFormat="1" ht="12" customHeight="1">
      <c r="A174" s="1019" t="s">
        <v>816</v>
      </c>
      <c r="B174" s="1448">
        <v>5.4</v>
      </c>
      <c r="C174" s="1034">
        <v>5.4</v>
      </c>
      <c r="D174" s="1017">
        <v>4.5999999999999996</v>
      </c>
      <c r="E174" s="1017">
        <v>7.2</v>
      </c>
      <c r="F174" s="1017">
        <v>4.8</v>
      </c>
      <c r="G174" s="1017">
        <v>6.03</v>
      </c>
      <c r="H174" s="1017">
        <v>5.09</v>
      </c>
      <c r="I174" s="1017">
        <v>3.97</v>
      </c>
      <c r="J174" s="1017">
        <v>5.64</v>
      </c>
    </row>
    <row r="175" spans="1:10" s="965" customFormat="1" ht="5.25" customHeight="1">
      <c r="A175" s="1024"/>
      <c r="B175" s="1450"/>
      <c r="C175" s="1838"/>
      <c r="D175" s="1025"/>
      <c r="E175" s="1025"/>
      <c r="F175" s="1025"/>
      <c r="G175" s="1025"/>
      <c r="H175" s="1025"/>
      <c r="I175" s="1025"/>
      <c r="J175" s="1025"/>
    </row>
    <row r="176" spans="1:10" s="965" customFormat="1" ht="12" customHeight="1">
      <c r="A176" s="1026" t="s">
        <v>817</v>
      </c>
      <c r="B176" s="1448"/>
      <c r="C176" s="1034"/>
      <c r="D176" s="1017"/>
      <c r="E176" s="1017"/>
      <c r="F176" s="1017"/>
      <c r="G176" s="1017"/>
      <c r="H176" s="1017"/>
      <c r="I176" s="1017"/>
      <c r="J176" s="1017"/>
    </row>
    <row r="177" spans="1:10" s="965" customFormat="1" ht="12" customHeight="1">
      <c r="A177" s="1020" t="s">
        <v>818</v>
      </c>
      <c r="B177" s="1451">
        <v>1.1499999999999999</v>
      </c>
      <c r="C177" s="1839">
        <v>0.37</v>
      </c>
      <c r="D177" s="1021">
        <v>0.87</v>
      </c>
      <c r="E177" s="1021">
        <v>1.04</v>
      </c>
      <c r="F177" s="1021">
        <v>1.04</v>
      </c>
      <c r="G177" s="1021">
        <v>0.93</v>
      </c>
      <c r="H177" s="1021">
        <v>0.49</v>
      </c>
      <c r="I177" s="1021">
        <v>0.75</v>
      </c>
      <c r="J177" s="1021">
        <v>0.89</v>
      </c>
    </row>
    <row r="178" spans="1:10" s="1030" customFormat="1" ht="9" customHeight="1">
      <c r="A178" s="1027"/>
      <c r="B178" s="1028"/>
      <c r="C178" s="1028"/>
      <c r="D178" s="1028"/>
      <c r="E178" s="1028"/>
      <c r="F178" s="1028"/>
      <c r="G178" s="1028"/>
      <c r="H178" s="1029"/>
      <c r="I178" s="1028"/>
      <c r="J178" s="1028"/>
    </row>
    <row r="179" spans="1:10" s="965" customFormat="1" ht="12" customHeight="1">
      <c r="A179" s="950" t="s">
        <v>819</v>
      </c>
      <c r="B179" s="1031"/>
      <c r="C179" s="1031"/>
      <c r="D179" s="1031"/>
      <c r="E179" s="1031"/>
      <c r="F179" s="1031"/>
      <c r="G179" s="1031"/>
      <c r="H179" s="1031"/>
      <c r="I179" s="1031"/>
      <c r="J179" s="1031"/>
    </row>
    <row r="180" spans="1:10" s="965" customFormat="1" ht="12" customHeight="1">
      <c r="A180" s="1024" t="s">
        <v>820</v>
      </c>
      <c r="B180" s="1450">
        <v>1</v>
      </c>
      <c r="C180" s="1838">
        <v>1.06</v>
      </c>
      <c r="D180" s="1025">
        <v>0.97</v>
      </c>
      <c r="E180" s="1025">
        <v>1.55</v>
      </c>
      <c r="F180" s="1025">
        <v>1.6</v>
      </c>
      <c r="G180" s="1025">
        <v>1.34</v>
      </c>
      <c r="H180" s="1025">
        <v>1.19</v>
      </c>
      <c r="I180" s="1025">
        <v>1.04</v>
      </c>
      <c r="J180" s="1025">
        <v>1</v>
      </c>
    </row>
    <row r="181" spans="1:10" s="965" customFormat="1" ht="5.25" customHeight="1">
      <c r="A181" s="1019"/>
      <c r="B181" s="1448"/>
      <c r="C181" s="1034"/>
      <c r="D181" s="1017"/>
      <c r="E181" s="1017"/>
      <c r="F181" s="1017"/>
      <c r="G181" s="1017"/>
      <c r="H181" s="1017"/>
      <c r="I181" s="1017"/>
      <c r="J181" s="1017"/>
    </row>
    <row r="182" spans="1:10" s="965" customFormat="1" ht="12" customHeight="1">
      <c r="A182" s="1019" t="s">
        <v>821</v>
      </c>
      <c r="B182" s="1448"/>
      <c r="C182" s="1034"/>
      <c r="D182" s="1017"/>
      <c r="E182" s="1017">
        <v>1.8</v>
      </c>
      <c r="F182" s="1034">
        <v>1.69</v>
      </c>
      <c r="G182" s="1034"/>
      <c r="H182" s="1034"/>
      <c r="I182" s="1034"/>
      <c r="J182" s="1034"/>
    </row>
    <row r="183" spans="1:10" s="965" customFormat="1" ht="12" customHeight="1">
      <c r="A183" s="935" t="s">
        <v>1479</v>
      </c>
      <c r="B183" s="1448">
        <v>0.7</v>
      </c>
      <c r="C183" s="1034">
        <v>0.75</v>
      </c>
      <c r="D183" s="1034">
        <v>1.1200000000000001</v>
      </c>
      <c r="E183" s="1034"/>
      <c r="F183" s="1034"/>
      <c r="G183" s="1034"/>
      <c r="H183" s="1034"/>
      <c r="I183" s="1034"/>
      <c r="J183" s="1034"/>
    </row>
    <row r="184" spans="1:10" s="965" customFormat="1" ht="12" customHeight="1">
      <c r="A184" s="935" t="s">
        <v>1480</v>
      </c>
      <c r="B184" s="1448">
        <v>0.91</v>
      </c>
      <c r="C184" s="1034">
        <v>0.93</v>
      </c>
      <c r="D184" s="1034">
        <v>1.17</v>
      </c>
      <c r="E184" s="1034"/>
      <c r="F184" s="1034"/>
      <c r="G184" s="1034"/>
      <c r="H184" s="1034"/>
      <c r="I184" s="1034"/>
      <c r="J184" s="1034"/>
    </row>
    <row r="185" spans="1:10" s="965" customFormat="1" ht="12" customHeight="1">
      <c r="A185" s="1032" t="s">
        <v>822</v>
      </c>
      <c r="B185" s="1448"/>
      <c r="C185" s="1034"/>
      <c r="D185" s="1017"/>
      <c r="E185" s="1017"/>
      <c r="F185" s="1017"/>
      <c r="G185" s="1017">
        <v>0.82</v>
      </c>
      <c r="H185" s="1017">
        <v>1.03</v>
      </c>
      <c r="I185" s="1017">
        <v>1.1399999999999999</v>
      </c>
      <c r="J185" s="1017">
        <v>0.99</v>
      </c>
    </row>
    <row r="186" spans="1:10" s="965" customFormat="1" ht="12" customHeight="1">
      <c r="A186" s="1032" t="s">
        <v>823</v>
      </c>
      <c r="B186" s="1448"/>
      <c r="C186" s="1034"/>
      <c r="D186" s="1017"/>
      <c r="E186" s="1017"/>
      <c r="F186" s="1017"/>
      <c r="G186" s="1017">
        <v>0.9</v>
      </c>
      <c r="H186" s="1017">
        <v>1.0900000000000001</v>
      </c>
      <c r="I186" s="1017">
        <v>1.1499999999999999</v>
      </c>
      <c r="J186" s="1017">
        <v>1.07</v>
      </c>
    </row>
    <row r="187" spans="1:10" s="965" customFormat="1" ht="12" customHeight="1">
      <c r="A187" s="1032" t="s">
        <v>824</v>
      </c>
      <c r="B187" s="1448"/>
      <c r="C187" s="1034"/>
      <c r="D187" s="1017"/>
      <c r="E187" s="1017"/>
      <c r="F187" s="1017"/>
      <c r="G187" s="1017">
        <v>0.97</v>
      </c>
      <c r="H187" s="1017">
        <v>1.1399999999999999</v>
      </c>
      <c r="I187" s="1017">
        <v>1.24</v>
      </c>
      <c r="J187" s="1017">
        <v>1.1499999999999999</v>
      </c>
    </row>
    <row r="188" spans="1:10" s="965" customFormat="1" ht="5.25" customHeight="1">
      <c r="A188" s="1019"/>
      <c r="B188" s="1448"/>
      <c r="C188" s="1034"/>
      <c r="D188" s="1017"/>
      <c r="E188" s="1017"/>
      <c r="F188" s="1017"/>
      <c r="G188" s="1017"/>
      <c r="H188" s="1017"/>
      <c r="I188" s="1017"/>
      <c r="J188" s="1017"/>
    </row>
    <row r="189" spans="1:10" s="965" customFormat="1" ht="12" customHeight="1">
      <c r="A189" s="1019" t="s">
        <v>825</v>
      </c>
      <c r="B189" s="1448"/>
      <c r="C189" s="1034"/>
      <c r="D189" s="1017"/>
      <c r="E189" s="1017"/>
      <c r="F189" s="1017"/>
      <c r="G189" s="1017"/>
      <c r="H189" s="1017"/>
      <c r="I189" s="1017"/>
      <c r="J189" s="1017"/>
    </row>
    <row r="190" spans="1:10" s="965" customFormat="1" ht="12" customHeight="1">
      <c r="A190" s="1033" t="s">
        <v>826</v>
      </c>
      <c r="B190" s="1448">
        <v>0.65</v>
      </c>
      <c r="C190" s="1034">
        <v>0.86</v>
      </c>
      <c r="D190" s="1017">
        <v>1.08</v>
      </c>
      <c r="E190" s="1017">
        <v>1.69</v>
      </c>
      <c r="F190" s="1017">
        <v>1.52</v>
      </c>
      <c r="G190" s="1017">
        <v>0.89</v>
      </c>
      <c r="H190" s="1017">
        <v>1.08</v>
      </c>
      <c r="I190" s="1017">
        <v>1.04</v>
      </c>
      <c r="J190" s="1017">
        <v>1.01</v>
      </c>
    </row>
    <row r="191" spans="1:10" s="965" customFormat="1" ht="12" customHeight="1">
      <c r="A191" s="1033" t="s">
        <v>827</v>
      </c>
      <c r="B191" s="1448">
        <v>0.69</v>
      </c>
      <c r="C191" s="1034">
        <v>0.86</v>
      </c>
      <c r="D191" s="1017">
        <v>1.06</v>
      </c>
      <c r="E191" s="1017">
        <v>1.73</v>
      </c>
      <c r="F191" s="1017">
        <v>1.55</v>
      </c>
      <c r="G191" s="1017">
        <v>0.98</v>
      </c>
      <c r="H191" s="1017">
        <v>1.1499999999999999</v>
      </c>
      <c r="I191" s="1017">
        <v>1.03</v>
      </c>
      <c r="J191" s="1017">
        <v>1.1299999999999999</v>
      </c>
    </row>
    <row r="192" spans="1:10" s="965" customFormat="1" ht="5.25" customHeight="1">
      <c r="A192" s="1019"/>
      <c r="B192" s="1448"/>
      <c r="C192" s="1034"/>
      <c r="D192" s="1017"/>
      <c r="E192" s="1017"/>
      <c r="F192" s="1017"/>
      <c r="G192" s="1017"/>
      <c r="H192" s="1017"/>
      <c r="I192" s="1017"/>
      <c r="J192" s="1017"/>
    </row>
    <row r="193" spans="1:11" s="965" customFormat="1" ht="12" customHeight="1">
      <c r="A193" s="1019" t="s">
        <v>828</v>
      </c>
      <c r="B193" s="1448">
        <v>1.05</v>
      </c>
      <c r="C193" s="1034">
        <v>1.23</v>
      </c>
      <c r="D193" s="1017">
        <v>1.01</v>
      </c>
      <c r="E193" s="1017">
        <v>1.73</v>
      </c>
      <c r="F193" s="1017">
        <v>1.82</v>
      </c>
      <c r="G193" s="1034">
        <v>1.37</v>
      </c>
      <c r="H193" s="1034">
        <v>1.48</v>
      </c>
      <c r="I193" s="1034">
        <v>1.1599999999999999</v>
      </c>
      <c r="J193" s="1034">
        <v>1.47</v>
      </c>
    </row>
    <row r="194" spans="1:11" s="965" customFormat="1" ht="5.25" customHeight="1">
      <c r="A194" s="1019"/>
      <c r="B194" s="1448"/>
      <c r="C194" s="1034"/>
      <c r="D194" s="1017"/>
      <c r="E194" s="1017"/>
      <c r="F194" s="1017"/>
      <c r="G194" s="1017"/>
      <c r="H194" s="1017"/>
      <c r="I194" s="1017"/>
      <c r="J194" s="1017"/>
    </row>
    <row r="195" spans="1:11" s="965" customFormat="1" ht="12" customHeight="1">
      <c r="A195" s="935" t="s">
        <v>1244</v>
      </c>
      <c r="B195" s="1448">
        <v>0.81</v>
      </c>
      <c r="C195" s="1034">
        <v>1.01</v>
      </c>
      <c r="D195" s="1034">
        <v>0.99</v>
      </c>
      <c r="E195" s="1034">
        <v>1.25</v>
      </c>
      <c r="F195" s="1034">
        <v>1.83</v>
      </c>
      <c r="G195" s="1034"/>
      <c r="H195" s="1034"/>
      <c r="I195" s="1034"/>
      <c r="J195" s="1034"/>
    </row>
    <row r="196" spans="1:11" s="965" customFormat="1" ht="12" customHeight="1">
      <c r="A196" s="935" t="s">
        <v>859</v>
      </c>
      <c r="B196" s="1448">
        <v>0.7</v>
      </c>
      <c r="C196" s="1034">
        <v>0.84</v>
      </c>
      <c r="D196" s="1034">
        <v>0.83</v>
      </c>
      <c r="E196" s="1034">
        <v>0.79</v>
      </c>
      <c r="F196" s="1034">
        <v>2.1</v>
      </c>
      <c r="G196" s="1034"/>
      <c r="H196" s="1034"/>
      <c r="I196" s="1034"/>
      <c r="J196" s="1034"/>
    </row>
    <row r="197" spans="1:11" s="965" customFormat="1" ht="12" customHeight="1">
      <c r="A197" s="935" t="s">
        <v>829</v>
      </c>
      <c r="B197" s="1448">
        <v>1.1499999999999999</v>
      </c>
      <c r="C197" s="1034">
        <v>1.28</v>
      </c>
      <c r="D197" s="1017">
        <v>0.86</v>
      </c>
      <c r="E197" s="1017">
        <v>1.03</v>
      </c>
      <c r="F197" s="1017">
        <v>1.79</v>
      </c>
      <c r="G197" s="1017">
        <v>2.2799999999999998</v>
      </c>
      <c r="H197" s="1017">
        <v>1.1100000000000001</v>
      </c>
      <c r="I197" s="1017">
        <v>0.01</v>
      </c>
      <c r="J197" s="1017">
        <v>1.1000000000000001</v>
      </c>
    </row>
    <row r="198" spans="1:11" s="965" customFormat="1" ht="12" customHeight="1">
      <c r="A198" s="1035" t="s">
        <v>830</v>
      </c>
      <c r="B198" s="1452">
        <v>0.86</v>
      </c>
      <c r="C198" s="1840">
        <v>0.97</v>
      </c>
      <c r="D198" s="1036">
        <v>1.06</v>
      </c>
      <c r="E198" s="1036">
        <v>1.61</v>
      </c>
      <c r="F198" s="1036">
        <v>1.66</v>
      </c>
      <c r="G198" s="1036">
        <v>1.26</v>
      </c>
      <c r="H198" s="1036">
        <v>1.1399999999999999</v>
      </c>
      <c r="I198" s="1036">
        <v>0.89</v>
      </c>
      <c r="J198" s="1036">
        <v>1.08</v>
      </c>
    </row>
    <row r="199" spans="1:11" s="965" customFormat="1" ht="7.5" customHeight="1">
      <c r="B199" s="966"/>
      <c r="E199" s="966"/>
      <c r="H199" s="966"/>
    </row>
    <row r="200" spans="1:11" ht="12.75">
      <c r="A200" s="2432" t="s">
        <v>831</v>
      </c>
      <c r="B200" s="2432"/>
      <c r="C200" s="2432"/>
      <c r="D200" s="2432"/>
      <c r="E200" s="2432"/>
      <c r="F200" s="2432"/>
      <c r="G200" s="2432"/>
      <c r="H200" s="2432"/>
      <c r="I200" s="2432"/>
      <c r="J200" s="2432"/>
    </row>
    <row r="201" spans="1:11" ht="12.75" customHeight="1">
      <c r="A201" s="2432" t="s">
        <v>832</v>
      </c>
      <c r="B201" s="2432"/>
      <c r="C201" s="2432"/>
      <c r="D201" s="2432"/>
      <c r="E201" s="2432"/>
      <c r="F201" s="2432"/>
      <c r="G201" s="2432"/>
      <c r="H201" s="2432"/>
      <c r="I201" s="2432"/>
      <c r="J201" s="2432"/>
    </row>
    <row r="202" spans="1:11" ht="12.75" customHeight="1">
      <c r="A202" s="2432" t="s">
        <v>833</v>
      </c>
      <c r="B202" s="2432"/>
      <c r="C202" s="2432"/>
      <c r="D202" s="2432"/>
      <c r="E202" s="2432"/>
      <c r="F202" s="2432"/>
      <c r="G202" s="2432"/>
      <c r="H202" s="2432"/>
      <c r="I202" s="2432"/>
      <c r="J202" s="2432"/>
    </row>
    <row r="203" spans="1:11" s="900" customFormat="1" ht="12.75">
      <c r="A203" s="2582" t="s">
        <v>1223</v>
      </c>
      <c r="B203" s="2582"/>
      <c r="C203" s="2582"/>
      <c r="D203" s="2582"/>
      <c r="E203" s="2582"/>
      <c r="F203" s="2582"/>
      <c r="G203" s="2582"/>
      <c r="H203" s="2582"/>
      <c r="I203" s="2582"/>
      <c r="J203" s="2582"/>
    </row>
    <row r="204" spans="1:11" s="2166" customFormat="1" ht="22.5" customHeight="1">
      <c r="A204" s="2165"/>
      <c r="J204" s="2167"/>
    </row>
    <row r="205" spans="1:11" s="610" customFormat="1" ht="33.75" customHeight="1">
      <c r="A205" s="2572" t="s">
        <v>1561</v>
      </c>
      <c r="B205" s="2572"/>
      <c r="C205" s="2572"/>
      <c r="D205" s="2572"/>
      <c r="E205" s="2572"/>
      <c r="F205" s="2572"/>
      <c r="G205" s="2572"/>
      <c r="H205" s="2572"/>
      <c r="I205" s="2572"/>
      <c r="J205" s="2572"/>
    </row>
    <row r="206" spans="1:11" s="609" customFormat="1" ht="12" customHeight="1"/>
    <row r="207" spans="1:11" s="1041" customFormat="1" ht="9" customHeight="1">
      <c r="A207" s="1037"/>
      <c r="B207" s="1038"/>
      <c r="C207" s="1038" t="s">
        <v>834</v>
      </c>
      <c r="D207" s="1039"/>
      <c r="E207" s="1039" t="s">
        <v>835</v>
      </c>
      <c r="F207" s="1038" t="s">
        <v>836</v>
      </c>
      <c r="G207" s="1038" t="s">
        <v>837</v>
      </c>
      <c r="H207" s="1038"/>
      <c r="I207" s="1038"/>
      <c r="J207" s="1038"/>
      <c r="K207" s="1040"/>
    </row>
    <row r="208" spans="1:11" s="1041" customFormat="1" ht="9" customHeight="1">
      <c r="A208" s="1037"/>
      <c r="B208" s="1042" t="s">
        <v>834</v>
      </c>
      <c r="C208" s="1042" t="s">
        <v>838</v>
      </c>
      <c r="D208" s="1043" t="s">
        <v>835</v>
      </c>
      <c r="E208" s="1042" t="s">
        <v>838</v>
      </c>
      <c r="F208" s="1042" t="s">
        <v>839</v>
      </c>
      <c r="G208" s="1042" t="s">
        <v>840</v>
      </c>
      <c r="H208" s="1042" t="s">
        <v>841</v>
      </c>
      <c r="I208" s="1042"/>
      <c r="J208" s="1042"/>
      <c r="K208" s="1040"/>
    </row>
    <row r="209" spans="1:12" s="1047" customFormat="1" ht="9" customHeight="1">
      <c r="A209" s="1044" t="s">
        <v>1</v>
      </c>
      <c r="B209" s="1045" t="s">
        <v>842</v>
      </c>
      <c r="C209" s="1045" t="s">
        <v>843</v>
      </c>
      <c r="D209" s="1045" t="s">
        <v>842</v>
      </c>
      <c r="E209" s="1045" t="s">
        <v>336</v>
      </c>
      <c r="F209" s="1045" t="s">
        <v>844</v>
      </c>
      <c r="G209" s="1045" t="s">
        <v>845</v>
      </c>
      <c r="H209" s="1045" t="s">
        <v>846</v>
      </c>
      <c r="I209" s="1045" t="s">
        <v>15</v>
      </c>
      <c r="J209" s="1045" t="s">
        <v>277</v>
      </c>
      <c r="K209" s="1046"/>
    </row>
    <row r="210" spans="1:12" s="1051" customFormat="1" ht="12" customHeight="1">
      <c r="A210" s="1048" t="s">
        <v>1420</v>
      </c>
      <c r="B210" s="1049"/>
      <c r="C210" s="1049"/>
      <c r="D210" s="1049"/>
      <c r="E210" s="1049"/>
      <c r="F210" s="1049"/>
      <c r="G210" s="1049"/>
      <c r="H210" s="1049"/>
      <c r="I210" s="1049"/>
      <c r="J210" s="1049"/>
      <c r="K210" s="1050"/>
    </row>
    <row r="211" spans="1:12" s="1051" customFormat="1" ht="12" customHeight="1">
      <c r="A211" s="2111" t="s">
        <v>822</v>
      </c>
      <c r="B211" s="1052">
        <v>17</v>
      </c>
      <c r="C211" s="1052">
        <v>351</v>
      </c>
      <c r="D211" s="1052">
        <v>353</v>
      </c>
      <c r="E211" s="1052">
        <v>173</v>
      </c>
      <c r="F211" s="1052">
        <v>948</v>
      </c>
      <c r="G211" s="1052">
        <v>1269</v>
      </c>
      <c r="H211" s="1052">
        <v>524</v>
      </c>
      <c r="I211" s="1052">
        <v>121.7</v>
      </c>
      <c r="J211" s="1052">
        <v>3756.7</v>
      </c>
      <c r="K211" s="1050"/>
      <c r="L211" s="1635"/>
    </row>
    <row r="212" spans="1:12" s="1051" customFormat="1" ht="12" customHeight="1">
      <c r="A212" s="2111" t="s">
        <v>823</v>
      </c>
      <c r="B212" s="1052">
        <v>302</v>
      </c>
      <c r="C212" s="1052">
        <v>5792</v>
      </c>
      <c r="D212" s="1052">
        <v>5259</v>
      </c>
      <c r="E212" s="1052">
        <v>2581.4</v>
      </c>
      <c r="F212" s="1052">
        <v>13536</v>
      </c>
      <c r="G212" s="1052">
        <v>18906</v>
      </c>
      <c r="H212" s="1052">
        <v>7768</v>
      </c>
      <c r="I212" s="1052">
        <v>1814</v>
      </c>
      <c r="J212" s="1052">
        <v>55958.400000000001</v>
      </c>
      <c r="K212" s="1050"/>
      <c r="L212" s="1635"/>
    </row>
    <row r="213" spans="1:12" s="1051" customFormat="1" ht="12" customHeight="1">
      <c r="A213" s="985" t="s">
        <v>828</v>
      </c>
      <c r="B213" s="1052">
        <v>167</v>
      </c>
      <c r="C213" s="1052">
        <v>2258</v>
      </c>
      <c r="D213" s="1052">
        <v>1532</v>
      </c>
      <c r="E213" s="1052">
        <v>542</v>
      </c>
      <c r="F213" s="1052">
        <v>4028</v>
      </c>
      <c r="G213" s="1052">
        <v>4251</v>
      </c>
      <c r="H213" s="1052">
        <v>2217</v>
      </c>
      <c r="I213" s="1052">
        <v>373</v>
      </c>
      <c r="J213" s="1052">
        <v>15368</v>
      </c>
      <c r="K213" s="1050"/>
      <c r="L213" s="1635"/>
    </row>
    <row r="214" spans="1:12" s="1051" customFormat="1" ht="12" customHeight="1">
      <c r="A214" s="985" t="s">
        <v>829</v>
      </c>
      <c r="B214" s="1052">
        <v>0</v>
      </c>
      <c r="C214" s="1052">
        <v>0</v>
      </c>
      <c r="D214" s="1052">
        <v>266</v>
      </c>
      <c r="E214" s="1052">
        <v>142</v>
      </c>
      <c r="F214" s="1052">
        <v>1718</v>
      </c>
      <c r="G214" s="1052">
        <v>706</v>
      </c>
      <c r="H214" s="1052">
        <v>230</v>
      </c>
      <c r="I214" s="1052">
        <v>39</v>
      </c>
      <c r="J214" s="1052">
        <v>3101</v>
      </c>
      <c r="K214" s="1050"/>
      <c r="L214" s="1635"/>
    </row>
    <row r="215" spans="1:12" s="1051" customFormat="1" ht="12" customHeight="1">
      <c r="A215" s="986" t="s">
        <v>1479</v>
      </c>
      <c r="B215" s="1052">
        <v>66</v>
      </c>
      <c r="C215" s="1052">
        <v>1302</v>
      </c>
      <c r="D215" s="1052">
        <v>1336</v>
      </c>
      <c r="E215" s="1052">
        <v>656</v>
      </c>
      <c r="F215" s="1052">
        <v>1826</v>
      </c>
      <c r="G215" s="1052">
        <v>7315</v>
      </c>
      <c r="H215" s="1052">
        <v>1257</v>
      </c>
      <c r="I215" s="1052">
        <v>461</v>
      </c>
      <c r="J215" s="1052">
        <v>14219</v>
      </c>
      <c r="K215" s="1050"/>
      <c r="L215" s="1635"/>
    </row>
    <row r="216" spans="1:12" s="1051" customFormat="1" ht="12" customHeight="1">
      <c r="A216" s="986" t="s">
        <v>1480</v>
      </c>
      <c r="B216" s="1052">
        <v>535</v>
      </c>
      <c r="C216" s="1052">
        <v>8345</v>
      </c>
      <c r="D216" s="1052">
        <v>6908</v>
      </c>
      <c r="E216" s="1052">
        <v>3391</v>
      </c>
      <c r="F216" s="1052">
        <v>2484</v>
      </c>
      <c r="G216" s="1052">
        <v>37810</v>
      </c>
      <c r="H216" s="1052">
        <v>11647</v>
      </c>
      <c r="I216" s="1052">
        <v>2382.8000000000002</v>
      </c>
      <c r="J216" s="1052">
        <v>73502.8</v>
      </c>
      <c r="K216" s="1050"/>
      <c r="L216" s="1635"/>
    </row>
    <row r="217" spans="1:12" s="1051" customFormat="1" ht="12" customHeight="1">
      <c r="A217" s="986" t="s">
        <v>1244</v>
      </c>
      <c r="B217" s="1052">
        <v>6</v>
      </c>
      <c r="C217" s="1052">
        <v>173</v>
      </c>
      <c r="D217" s="1052">
        <v>287</v>
      </c>
      <c r="E217" s="1052">
        <v>122.48</v>
      </c>
      <c r="F217" s="1052">
        <v>1087</v>
      </c>
      <c r="G217" s="1052">
        <v>953</v>
      </c>
      <c r="H217" s="1052">
        <v>373</v>
      </c>
      <c r="I217" s="1052">
        <v>62.7</v>
      </c>
      <c r="J217" s="1052">
        <v>3064.18</v>
      </c>
      <c r="K217" s="1050"/>
      <c r="L217" s="1635"/>
    </row>
    <row r="218" spans="1:12" s="1051" customFormat="1" ht="12" customHeight="1">
      <c r="A218" s="986" t="s">
        <v>859</v>
      </c>
      <c r="B218" s="1052">
        <v>0</v>
      </c>
      <c r="C218" s="1052">
        <v>0</v>
      </c>
      <c r="D218" s="1052">
        <v>0</v>
      </c>
      <c r="E218" s="1052">
        <v>0</v>
      </c>
      <c r="F218" s="1052">
        <v>1878</v>
      </c>
      <c r="G218" s="1052">
        <v>1154</v>
      </c>
      <c r="H218" s="1052">
        <v>163</v>
      </c>
      <c r="I218" s="1052">
        <v>27</v>
      </c>
      <c r="J218" s="1052">
        <v>3222</v>
      </c>
      <c r="K218" s="1050"/>
      <c r="L218" s="1635"/>
    </row>
    <row r="219" spans="1:12" s="1051" customFormat="1" ht="12" customHeight="1">
      <c r="A219" s="986" t="s">
        <v>820</v>
      </c>
      <c r="B219" s="1052">
        <v>313</v>
      </c>
      <c r="C219" s="1052">
        <v>4782</v>
      </c>
      <c r="D219" s="1052">
        <v>4940</v>
      </c>
      <c r="E219" s="1052">
        <v>2182</v>
      </c>
      <c r="F219" s="1052">
        <v>6248</v>
      </c>
      <c r="G219" s="1052">
        <v>14535</v>
      </c>
      <c r="H219" s="1052">
        <v>4949</v>
      </c>
      <c r="I219" s="1052">
        <v>832.5</v>
      </c>
      <c r="J219" s="1052">
        <v>38781.5</v>
      </c>
      <c r="K219" s="1050"/>
      <c r="L219" s="1635"/>
    </row>
    <row r="220" spans="1:12" s="1051" customFormat="1" ht="12" customHeight="1">
      <c r="A220" s="976" t="s">
        <v>847</v>
      </c>
      <c r="B220" s="1049">
        <v>1406</v>
      </c>
      <c r="C220" s="1049">
        <v>23003</v>
      </c>
      <c r="D220" s="1049">
        <v>20881</v>
      </c>
      <c r="E220" s="1049">
        <v>9789.8799999999992</v>
      </c>
      <c r="F220" s="1049">
        <v>33753</v>
      </c>
      <c r="G220" s="1049">
        <v>86899</v>
      </c>
      <c r="H220" s="1049">
        <v>29128</v>
      </c>
      <c r="I220" s="1049">
        <v>6113.7</v>
      </c>
      <c r="J220" s="1049">
        <v>210973.58000000002</v>
      </c>
      <c r="K220" s="1050"/>
      <c r="L220" s="1635"/>
    </row>
    <row r="221" spans="1:12" s="1051" customFormat="1" ht="12" customHeight="1">
      <c r="A221" s="985" t="s">
        <v>848</v>
      </c>
      <c r="B221" s="1052">
        <v>1017</v>
      </c>
      <c r="C221" s="1052">
        <v>6.48</v>
      </c>
      <c r="D221" s="1052">
        <v>0</v>
      </c>
      <c r="E221" s="1052">
        <v>0</v>
      </c>
      <c r="F221" s="1052">
        <v>18116.490000000002</v>
      </c>
      <c r="G221" s="1052">
        <v>1602</v>
      </c>
      <c r="H221" s="1052">
        <v>1124</v>
      </c>
      <c r="I221" s="1052">
        <v>1746</v>
      </c>
      <c r="J221" s="1052">
        <v>23611.97</v>
      </c>
      <c r="K221" s="1050"/>
      <c r="L221" s="1635"/>
    </row>
    <row r="222" spans="1:12" s="1055" customFormat="1" ht="12" customHeight="1">
      <c r="A222" s="1053" t="s">
        <v>51</v>
      </c>
      <c r="B222" s="1054">
        <v>2423</v>
      </c>
      <c r="C222" s="1054">
        <v>23009.48</v>
      </c>
      <c r="D222" s="1054">
        <v>20881</v>
      </c>
      <c r="E222" s="1054">
        <v>9789.8799999999992</v>
      </c>
      <c r="F222" s="1054">
        <v>51869.490000000005</v>
      </c>
      <c r="G222" s="1054">
        <v>88501</v>
      </c>
      <c r="H222" s="1054">
        <v>30252</v>
      </c>
      <c r="I222" s="1054">
        <v>7859.7</v>
      </c>
      <c r="J222" s="1054">
        <v>234585.55000000002</v>
      </c>
      <c r="K222" s="1050"/>
      <c r="L222" s="1635"/>
    </row>
    <row r="223" spans="1:12" s="540" customFormat="1" ht="7.5" customHeight="1"/>
    <row r="224" spans="1:12" s="622" customFormat="1" ht="22.5" customHeight="1">
      <c r="A224" s="677"/>
      <c r="B224" s="1930"/>
      <c r="C224" s="1930"/>
      <c r="D224" s="1930"/>
      <c r="E224" s="1930"/>
      <c r="F224" s="1930"/>
      <c r="G224" s="1930"/>
      <c r="H224" s="1930"/>
      <c r="I224" s="1930"/>
      <c r="J224" s="1930"/>
    </row>
    <row r="225" spans="1:10" s="609" customFormat="1" ht="18.75" customHeight="1">
      <c r="A225" s="741" t="s">
        <v>1111</v>
      </c>
    </row>
    <row r="226" spans="1:10" s="609" customFormat="1" ht="12" customHeight="1"/>
    <row r="227" spans="1:10" s="609" customFormat="1" ht="12.75" customHeight="1">
      <c r="B227" s="1324" t="s">
        <v>5</v>
      </c>
      <c r="C227" s="576" t="s">
        <v>3</v>
      </c>
      <c r="D227" s="576" t="s">
        <v>6</v>
      </c>
      <c r="E227" s="575" t="s">
        <v>2</v>
      </c>
      <c r="F227" s="575" t="s">
        <v>5</v>
      </c>
      <c r="G227" s="575" t="s">
        <v>3</v>
      </c>
      <c r="H227" s="576" t="s">
        <v>6</v>
      </c>
      <c r="I227" s="575" t="s">
        <v>2</v>
      </c>
      <c r="J227" s="575" t="s">
        <v>5</v>
      </c>
    </row>
    <row r="228" spans="1:10" s="600" customFormat="1" ht="13.5" customHeight="1">
      <c r="A228" s="606" t="s">
        <v>1</v>
      </c>
      <c r="B228" s="1325" t="s">
        <v>1547</v>
      </c>
      <c r="C228" s="860" t="s">
        <v>1157</v>
      </c>
      <c r="D228" s="605" t="s">
        <v>1157</v>
      </c>
      <c r="E228" s="605" t="s">
        <v>1157</v>
      </c>
      <c r="F228" s="860" t="s">
        <v>1157</v>
      </c>
      <c r="G228" s="605" t="s">
        <v>217</v>
      </c>
      <c r="H228" s="605" t="s">
        <v>217</v>
      </c>
      <c r="I228" s="605" t="s">
        <v>217</v>
      </c>
      <c r="J228" s="605" t="s">
        <v>217</v>
      </c>
    </row>
    <row r="229" spans="1:10" s="541" customFormat="1" ht="12" customHeight="1">
      <c r="A229" s="842" t="s">
        <v>849</v>
      </c>
      <c r="B229" s="1453">
        <v>1406</v>
      </c>
      <c r="C229" s="1841">
        <v>2737.54</v>
      </c>
      <c r="D229" s="1056">
        <v>2762</v>
      </c>
      <c r="E229" s="1056">
        <v>2791.38</v>
      </c>
      <c r="F229" s="1056">
        <v>3437.21</v>
      </c>
      <c r="G229" s="1056">
        <v>1812.402</v>
      </c>
      <c r="H229" s="1056">
        <v>2336</v>
      </c>
      <c r="I229" s="1056">
        <v>2522.1959999999999</v>
      </c>
      <c r="J229" s="1056">
        <v>3066</v>
      </c>
    </row>
    <row r="230" spans="1:10" s="541" customFormat="1" ht="12" customHeight="1">
      <c r="A230" s="598" t="s">
        <v>850</v>
      </c>
      <c r="B230" s="1454">
        <v>23003</v>
      </c>
      <c r="C230" s="1842">
        <v>21024.379999999997</v>
      </c>
      <c r="D230" s="1057">
        <v>19466</v>
      </c>
      <c r="E230" s="1057">
        <v>21178.12</v>
      </c>
      <c r="F230" s="1058">
        <v>20099.349999999999</v>
      </c>
      <c r="G230" s="1058">
        <v>15900.57</v>
      </c>
      <c r="H230" s="1057">
        <v>17421</v>
      </c>
      <c r="I230" s="1057">
        <v>18209.978000000003</v>
      </c>
      <c r="J230" s="1058">
        <v>18763</v>
      </c>
    </row>
    <row r="231" spans="1:10" s="541" customFormat="1" ht="12" customHeight="1">
      <c r="A231" s="598" t="s">
        <v>851</v>
      </c>
      <c r="B231" s="1454">
        <v>20881</v>
      </c>
      <c r="C231" s="1842">
        <v>21000.86</v>
      </c>
      <c r="D231" s="1057">
        <v>23552</v>
      </c>
      <c r="E231" s="1057">
        <v>20860.580000000002</v>
      </c>
      <c r="F231" s="1058">
        <v>21373.1</v>
      </c>
      <c r="G231" s="1058">
        <v>22799.439999999999</v>
      </c>
      <c r="H231" s="1057">
        <v>24197</v>
      </c>
      <c r="I231" s="1057">
        <v>23998.398999999998</v>
      </c>
      <c r="J231" s="1058">
        <v>23972</v>
      </c>
    </row>
    <row r="232" spans="1:10" s="541" customFormat="1" ht="12" customHeight="1">
      <c r="A232" s="598" t="s">
        <v>852</v>
      </c>
      <c r="B232" s="1454">
        <v>9789.8799999999992</v>
      </c>
      <c r="C232" s="1842">
        <v>9636.91</v>
      </c>
      <c r="D232" s="1057">
        <v>10314</v>
      </c>
      <c r="E232" s="1057">
        <v>10185.92</v>
      </c>
      <c r="F232" s="1058">
        <v>10507.33</v>
      </c>
      <c r="G232" s="1058">
        <v>12346.01</v>
      </c>
      <c r="H232" s="1057">
        <v>13175</v>
      </c>
      <c r="I232" s="1057">
        <v>7841.2630000000008</v>
      </c>
      <c r="J232" s="1058">
        <v>4242</v>
      </c>
    </row>
    <row r="233" spans="1:10" s="541" customFormat="1" ht="12" customHeight="1">
      <c r="A233" s="598" t="s">
        <v>853</v>
      </c>
      <c r="B233" s="1454">
        <v>33753</v>
      </c>
      <c r="C233" s="1842">
        <v>43371.08</v>
      </c>
      <c r="D233" s="1057">
        <v>38183</v>
      </c>
      <c r="E233" s="1057">
        <v>47042.67</v>
      </c>
      <c r="F233" s="1058">
        <v>42128.74</v>
      </c>
      <c r="G233" s="1058">
        <v>51209.1</v>
      </c>
      <c r="H233" s="1057">
        <v>42036</v>
      </c>
      <c r="I233" s="1057">
        <v>47935.771000000001</v>
      </c>
      <c r="J233" s="1058">
        <v>47830</v>
      </c>
    </row>
    <row r="234" spans="1:10" s="541" customFormat="1" ht="12" customHeight="1">
      <c r="A234" s="598" t="s">
        <v>854</v>
      </c>
      <c r="B234" s="1454">
        <v>86899</v>
      </c>
      <c r="C234" s="1842">
        <v>86721.51</v>
      </c>
      <c r="D234" s="1057">
        <v>87018</v>
      </c>
      <c r="E234" s="1057">
        <v>88141.75</v>
      </c>
      <c r="F234" s="1058">
        <v>89758.1</v>
      </c>
      <c r="G234" s="1058">
        <v>92494.3</v>
      </c>
      <c r="H234" s="1057">
        <v>93980</v>
      </c>
      <c r="I234" s="1057">
        <v>90001.500999999989</v>
      </c>
      <c r="J234" s="1058">
        <v>89554</v>
      </c>
    </row>
    <row r="235" spans="1:10" s="541" customFormat="1" ht="12" customHeight="1">
      <c r="A235" s="598" t="s">
        <v>70</v>
      </c>
      <c r="B235" s="1454">
        <v>29128</v>
      </c>
      <c r="C235" s="1842">
        <v>31176.019999999997</v>
      </c>
      <c r="D235" s="1057">
        <v>30019</v>
      </c>
      <c r="E235" s="1057">
        <v>31481</v>
      </c>
      <c r="F235" s="1058">
        <v>31938</v>
      </c>
      <c r="G235" s="1058">
        <v>32352.06</v>
      </c>
      <c r="H235" s="1057">
        <v>32513</v>
      </c>
      <c r="I235" s="1057">
        <v>33526.400000000001</v>
      </c>
      <c r="J235" s="1058">
        <v>33048</v>
      </c>
    </row>
    <row r="236" spans="1:10" s="541" customFormat="1" ht="12" customHeight="1">
      <c r="A236" s="598" t="s">
        <v>15</v>
      </c>
      <c r="B236" s="1454">
        <v>6113.7</v>
      </c>
      <c r="C236" s="1842">
        <v>4516.7</v>
      </c>
      <c r="D236" s="1057">
        <v>6019</v>
      </c>
      <c r="E236" s="1057">
        <v>3999</v>
      </c>
      <c r="F236" s="1058">
        <v>3736.1</v>
      </c>
      <c r="G236" s="1058">
        <v>2205.4</v>
      </c>
      <c r="H236" s="1057">
        <v>2265</v>
      </c>
      <c r="I236" s="1057">
        <v>1206.0989999999999</v>
      </c>
      <c r="J236" s="1058">
        <v>2932</v>
      </c>
    </row>
    <row r="237" spans="1:10" s="541" customFormat="1" ht="12" customHeight="1">
      <c r="A237" s="845" t="s">
        <v>51</v>
      </c>
      <c r="B237" s="1455">
        <v>210973.58000000002</v>
      </c>
      <c r="C237" s="1843">
        <v>220185</v>
      </c>
      <c r="D237" s="1059">
        <v>217333</v>
      </c>
      <c r="E237" s="1059">
        <v>225680.41999999998</v>
      </c>
      <c r="F237" s="1059">
        <v>222977.93000000002</v>
      </c>
      <c r="G237" s="1059">
        <v>231119.28199999998</v>
      </c>
      <c r="H237" s="1059">
        <v>227923</v>
      </c>
      <c r="I237" s="1059">
        <v>225241.60699999999</v>
      </c>
      <c r="J237" s="1059">
        <v>223407</v>
      </c>
    </row>
    <row r="238" spans="1:10" s="540" customFormat="1" ht="6.75" customHeight="1">
      <c r="C238" s="1844"/>
    </row>
    <row r="239" spans="1:10" s="541" customFormat="1" ht="12" customHeight="1">
      <c r="A239" s="1060" t="s">
        <v>50</v>
      </c>
      <c r="B239" s="1061"/>
      <c r="C239" s="1845"/>
      <c r="D239" s="1061"/>
      <c r="E239" s="1061"/>
      <c r="F239" s="1062"/>
      <c r="G239" s="1062"/>
      <c r="H239" s="1061"/>
      <c r="I239" s="1061"/>
      <c r="J239" s="1062"/>
    </row>
    <row r="240" spans="1:10" s="541" customFormat="1" ht="12" customHeight="1">
      <c r="A240" s="842" t="s">
        <v>849</v>
      </c>
      <c r="B240" s="1387">
        <v>0.66643415730064393</v>
      </c>
      <c r="C240" s="1806">
        <v>1.243290869041942</v>
      </c>
      <c r="D240" s="825">
        <v>1.2708608448785965</v>
      </c>
      <c r="E240" s="825">
        <v>1.2368729196799617</v>
      </c>
      <c r="F240" s="825">
        <v>1.54</v>
      </c>
      <c r="G240" s="825">
        <v>0.82099999999999995</v>
      </c>
      <c r="H240" s="825">
        <v>1.024907534562111</v>
      </c>
      <c r="I240" s="825">
        <v>1.1197735771792818</v>
      </c>
      <c r="J240" s="825">
        <v>1.3723831392928603</v>
      </c>
    </row>
    <row r="241" spans="1:10" s="541" customFormat="1" ht="12" customHeight="1">
      <c r="A241" s="598" t="s">
        <v>850</v>
      </c>
      <c r="B241" s="1388">
        <v>10.903260967558118</v>
      </c>
      <c r="C241" s="1807">
        <v>9.5485069373481384</v>
      </c>
      <c r="D241" s="826">
        <v>8.9567622036230112</v>
      </c>
      <c r="E241" s="826">
        <v>9.3841193666690277</v>
      </c>
      <c r="F241" s="826">
        <v>9.02</v>
      </c>
      <c r="G241" s="826">
        <v>6.9</v>
      </c>
      <c r="H241" s="826">
        <v>7.6433707875027972</v>
      </c>
      <c r="I241" s="826">
        <v>8.0846421949031839</v>
      </c>
      <c r="J241" s="826">
        <v>8.3985730080078067</v>
      </c>
    </row>
    <row r="242" spans="1:10" s="541" customFormat="1" ht="12" customHeight="1">
      <c r="A242" s="598" t="s">
        <v>851</v>
      </c>
      <c r="B242" s="1388">
        <v>9.8974478226136178</v>
      </c>
      <c r="C242" s="1807">
        <v>9.5378250107863849</v>
      </c>
      <c r="D242" s="826">
        <v>10.836826436850364</v>
      </c>
      <c r="E242" s="826">
        <v>9.2434159773364488</v>
      </c>
      <c r="F242" s="826">
        <v>9.59</v>
      </c>
      <c r="G242" s="826">
        <v>9.8759999999999994</v>
      </c>
      <c r="H242" s="826">
        <v>10.616304629194948</v>
      </c>
      <c r="I242" s="826">
        <v>10.65451419905737</v>
      </c>
      <c r="J242" s="826">
        <v>10.730191981450893</v>
      </c>
    </row>
    <row r="243" spans="1:10" s="541" customFormat="1" ht="12" customHeight="1">
      <c r="A243" s="598" t="s">
        <v>852</v>
      </c>
      <c r="B243" s="1388">
        <v>4.6403345859704324</v>
      </c>
      <c r="C243" s="1807">
        <v>4.376733201625906</v>
      </c>
      <c r="D243" s="826">
        <v>4.7457128001730062</v>
      </c>
      <c r="E243" s="826">
        <v>4.5134265524674237</v>
      </c>
      <c r="F243" s="826">
        <v>4.71</v>
      </c>
      <c r="G243" s="826">
        <v>5.3</v>
      </c>
      <c r="H243" s="826">
        <v>5.780460945143755</v>
      </c>
      <c r="I243" s="826">
        <v>3.4812675617253972</v>
      </c>
      <c r="J243" s="826">
        <v>1.8987766721723132</v>
      </c>
    </row>
    <row r="244" spans="1:10" s="541" customFormat="1" ht="12" customHeight="1">
      <c r="A244" s="598" t="s">
        <v>853</v>
      </c>
      <c r="B244" s="1388">
        <v>15.998685712210978</v>
      </c>
      <c r="C244" s="1807">
        <v>19.697563412584874</v>
      </c>
      <c r="D244" s="826">
        <v>17.568891976828187</v>
      </c>
      <c r="E244" s="826">
        <v>20.844816754594838</v>
      </c>
      <c r="F244" s="826">
        <v>18.89</v>
      </c>
      <c r="G244" s="826">
        <v>22.2</v>
      </c>
      <c r="H244" s="826">
        <v>18.44307068615278</v>
      </c>
      <c r="I244" s="826">
        <v>21.281934380800259</v>
      </c>
      <c r="J244" s="826">
        <v>21.409356018387964</v>
      </c>
    </row>
    <row r="245" spans="1:10" s="541" customFormat="1" ht="12" customHeight="1">
      <c r="A245" s="598" t="s">
        <v>854</v>
      </c>
      <c r="B245" s="1388">
        <v>41.189517663775717</v>
      </c>
      <c r="C245" s="1807">
        <v>39.385748347980105</v>
      </c>
      <c r="D245" s="826">
        <v>40.039018464752246</v>
      </c>
      <c r="E245" s="826">
        <v>39.056002288545905</v>
      </c>
      <c r="F245" s="826">
        <v>40.25</v>
      </c>
      <c r="G245" s="826">
        <v>40</v>
      </c>
      <c r="H245" s="826">
        <v>41.233223500919166</v>
      </c>
      <c r="I245" s="826">
        <v>39.957760113121552</v>
      </c>
      <c r="J245" s="826">
        <v>40.08558371044775</v>
      </c>
    </row>
    <row r="246" spans="1:10" s="541" customFormat="1" ht="12" customHeight="1">
      <c r="A246" s="598" t="s">
        <v>70</v>
      </c>
      <c r="B246" s="1388">
        <v>13.806468089511492</v>
      </c>
      <c r="C246" s="1807">
        <v>14.159011740127619</v>
      </c>
      <c r="D246" s="826">
        <v>13.81244449761426</v>
      </c>
      <c r="E246" s="826">
        <v>13.949371416448091</v>
      </c>
      <c r="F246" s="826">
        <v>14.32</v>
      </c>
      <c r="G246" s="826">
        <v>14</v>
      </c>
      <c r="H246" s="826">
        <v>14.264905253089861</v>
      </c>
      <c r="I246" s="826">
        <v>14.88463896459414</v>
      </c>
      <c r="J246" s="826">
        <v>14.792732546428716</v>
      </c>
    </row>
    <row r="247" spans="1:10" s="541" customFormat="1" ht="12" customHeight="1">
      <c r="A247" s="598" t="s">
        <v>15</v>
      </c>
      <c r="B247" s="1388">
        <v>2.8978510010589948</v>
      </c>
      <c r="C247" s="1807">
        <v>2.0513204805050296</v>
      </c>
      <c r="D247" s="826">
        <v>2.7694827752803302</v>
      </c>
      <c r="E247" s="826">
        <v>1.7719747242583117</v>
      </c>
      <c r="F247" s="826">
        <v>1.68</v>
      </c>
      <c r="G247" s="826">
        <v>0.95199999999999996</v>
      </c>
      <c r="H247" s="826">
        <v>0.99375666343458102</v>
      </c>
      <c r="I247" s="826">
        <v>0.53546900861882052</v>
      </c>
      <c r="J247" s="826">
        <v>1.3124029238116979</v>
      </c>
    </row>
    <row r="248" spans="1:10" s="541" customFormat="1" ht="12" customHeight="1">
      <c r="A248" s="845" t="s">
        <v>51</v>
      </c>
      <c r="B248" s="1456">
        <v>100</v>
      </c>
      <c r="C248" s="1846">
        <v>100</v>
      </c>
      <c r="D248" s="1063">
        <v>100</v>
      </c>
      <c r="E248" s="1063">
        <v>100</v>
      </c>
      <c r="F248" s="1063">
        <v>100</v>
      </c>
      <c r="G248" s="1063">
        <v>100.04900000000001</v>
      </c>
      <c r="H248" s="1063">
        <v>100</v>
      </c>
      <c r="I248" s="1063">
        <v>100</v>
      </c>
      <c r="J248" s="1063">
        <v>100</v>
      </c>
    </row>
    <row r="249" spans="1:10" s="540" customFormat="1" ht="7.5" customHeight="1"/>
    <row r="250" spans="1:10" s="540" customFormat="1" ht="12.75" customHeight="1">
      <c r="A250" s="2432" t="s">
        <v>855</v>
      </c>
      <c r="B250" s="2432"/>
      <c r="C250" s="2432"/>
      <c r="D250" s="2432"/>
      <c r="E250" s="2432"/>
      <c r="F250" s="2432"/>
      <c r="G250" s="2432"/>
      <c r="H250" s="2432"/>
      <c r="I250" s="2432"/>
      <c r="J250" s="2432"/>
    </row>
    <row r="251" spans="1:10" s="540" customFormat="1" ht="12.75" customHeight="1">
      <c r="A251" s="2432" t="s">
        <v>832</v>
      </c>
      <c r="B251" s="2432"/>
      <c r="C251" s="2432"/>
      <c r="D251" s="2432"/>
      <c r="E251" s="2432"/>
      <c r="F251" s="2432"/>
      <c r="G251" s="2432"/>
      <c r="H251" s="2432"/>
      <c r="I251" s="2432"/>
      <c r="J251" s="2432"/>
    </row>
    <row r="252" spans="1:10" s="622" customFormat="1" ht="12.75" customHeight="1">
      <c r="A252" s="2582" t="s">
        <v>856</v>
      </c>
      <c r="B252" s="2582"/>
      <c r="C252" s="2582"/>
      <c r="D252" s="2582"/>
      <c r="E252" s="2582"/>
      <c r="F252" s="2582"/>
      <c r="G252" s="2582"/>
      <c r="H252" s="2582"/>
      <c r="I252" s="2582"/>
      <c r="J252" s="2582"/>
    </row>
    <row r="253" spans="1:10" s="622" customFormat="1" ht="22.5" customHeight="1">
      <c r="A253" s="2165"/>
      <c r="B253" s="2166"/>
      <c r="C253" s="2166"/>
      <c r="D253" s="2166"/>
      <c r="E253" s="2166"/>
      <c r="F253" s="2166"/>
      <c r="G253" s="2166"/>
      <c r="H253" s="2166"/>
      <c r="I253" s="2166"/>
      <c r="J253" s="2167"/>
    </row>
    <row r="254" spans="1:10" s="609" customFormat="1" ht="18.75" customHeight="1">
      <c r="A254" s="741" t="s">
        <v>1112</v>
      </c>
    </row>
    <row r="255" spans="1:10" s="609" customFormat="1" ht="12" customHeight="1"/>
    <row r="256" spans="1:10" s="609" customFormat="1" ht="12.75" customHeight="1">
      <c r="B256" s="1324" t="s">
        <v>5</v>
      </c>
      <c r="C256" s="576" t="s">
        <v>3</v>
      </c>
      <c r="D256" s="575" t="s">
        <v>6</v>
      </c>
      <c r="E256" s="575" t="s">
        <v>2</v>
      </c>
      <c r="F256" s="575" t="s">
        <v>5</v>
      </c>
      <c r="G256" s="575" t="s">
        <v>3</v>
      </c>
      <c r="H256" s="575" t="s">
        <v>6</v>
      </c>
      <c r="I256" s="575" t="s">
        <v>2</v>
      </c>
      <c r="J256" s="576" t="s">
        <v>5</v>
      </c>
    </row>
    <row r="257" spans="1:10" s="600" customFormat="1" ht="13.5" customHeight="1">
      <c r="A257" s="606" t="s">
        <v>1</v>
      </c>
      <c r="B257" s="1325" t="s">
        <v>1547</v>
      </c>
      <c r="C257" s="860" t="s">
        <v>1157</v>
      </c>
      <c r="D257" s="605" t="s">
        <v>1157</v>
      </c>
      <c r="E257" s="605" t="s">
        <v>1157</v>
      </c>
      <c r="F257" s="860" t="s">
        <v>1157</v>
      </c>
      <c r="G257" s="860" t="s">
        <v>217</v>
      </c>
      <c r="H257" s="860" t="s">
        <v>217</v>
      </c>
      <c r="I257" s="860" t="s">
        <v>217</v>
      </c>
      <c r="J257" s="860" t="s">
        <v>217</v>
      </c>
    </row>
    <row r="258" spans="1:10" s="79" customFormat="1" ht="12" customHeight="1">
      <c r="A258" s="1064" t="s">
        <v>257</v>
      </c>
      <c r="B258" s="1457">
        <v>5270.8977640000003</v>
      </c>
      <c r="C258" s="1065">
        <v>21703.491354000002</v>
      </c>
      <c r="D258" s="1065">
        <v>7180.100434</v>
      </c>
      <c r="E258" s="1065">
        <v>15644.976995000001</v>
      </c>
      <c r="F258" s="1065">
        <v>6525.2554380000001</v>
      </c>
      <c r="G258" s="1065">
        <v>20495.735349999999</v>
      </c>
      <c r="H258" s="1066">
        <v>5942.1604710000001</v>
      </c>
      <c r="I258" s="1065">
        <v>6401.3440000000001</v>
      </c>
      <c r="J258" s="1065">
        <v>10867.245000000001</v>
      </c>
    </row>
    <row r="259" spans="1:10" s="79" customFormat="1" ht="12" customHeight="1">
      <c r="A259" s="1067" t="s">
        <v>258</v>
      </c>
      <c r="B259" s="1458">
        <v>3536.4724139999998</v>
      </c>
      <c r="C259" s="1068">
        <v>2557.7014549999999</v>
      </c>
      <c r="D259" s="1068">
        <v>2323.7954399999999</v>
      </c>
      <c r="E259" s="1068">
        <v>2261.4018390000001</v>
      </c>
      <c r="F259" s="1068">
        <v>2136.4953230000001</v>
      </c>
      <c r="G259" s="1068">
        <v>2183.7219140000002</v>
      </c>
      <c r="H259" s="1069">
        <v>2198.792598</v>
      </c>
      <c r="I259" s="1068">
        <v>1975.643</v>
      </c>
      <c r="J259" s="1068">
        <v>1994.008</v>
      </c>
    </row>
    <row r="260" spans="1:10" s="79" customFormat="1" ht="12" customHeight="1">
      <c r="A260" s="1070" t="s">
        <v>1250</v>
      </c>
      <c r="B260" s="1458">
        <v>85294.900697000005</v>
      </c>
      <c r="C260" s="1068">
        <v>78781.138749000005</v>
      </c>
      <c r="D260" s="1068">
        <v>91135.185887</v>
      </c>
      <c r="E260" s="1068">
        <v>87175.458253000004</v>
      </c>
      <c r="F260" s="1068">
        <v>90955.487014999992</v>
      </c>
      <c r="G260" s="1068">
        <v>69256.798116000005</v>
      </c>
      <c r="H260" s="1069">
        <v>82226.162320999996</v>
      </c>
      <c r="I260" s="1068">
        <v>78174.839000000007</v>
      </c>
      <c r="J260" s="1068">
        <v>66085.307000000001</v>
      </c>
    </row>
    <row r="261" spans="1:10" s="79" customFormat="1" ht="12" customHeight="1">
      <c r="A261" s="1067" t="s">
        <v>1249</v>
      </c>
      <c r="B261" s="1458">
        <v>17929.505853999999</v>
      </c>
      <c r="C261" s="1068">
        <v>16992.102887000001</v>
      </c>
      <c r="D261" s="1068">
        <v>17803.166114</v>
      </c>
      <c r="E261" s="1068">
        <v>17902.085942999998</v>
      </c>
      <c r="F261" s="1068">
        <v>18102.143465000001</v>
      </c>
      <c r="G261" s="1068">
        <v>33466.697172</v>
      </c>
      <c r="H261" s="1069">
        <v>33155.276773999998</v>
      </c>
      <c r="I261" s="1068">
        <v>36531.580999999998</v>
      </c>
      <c r="J261" s="1068">
        <v>45905.14</v>
      </c>
    </row>
    <row r="262" spans="1:10" s="79" customFormat="1" ht="12" customHeight="1">
      <c r="A262" s="1067" t="s">
        <v>64</v>
      </c>
      <c r="B262" s="1458">
        <v>45606.542814</v>
      </c>
      <c r="C262" s="1068">
        <v>42866.368349999997</v>
      </c>
      <c r="D262" s="1068">
        <v>40779.816645999999</v>
      </c>
      <c r="E262" s="1068">
        <v>39457.941962999997</v>
      </c>
      <c r="F262" s="1068">
        <v>36602.435236999998</v>
      </c>
      <c r="G262" s="1068">
        <v>35512.056342999997</v>
      </c>
      <c r="H262" s="1069">
        <v>33197.226240999997</v>
      </c>
      <c r="I262" s="1068">
        <v>30604.482</v>
      </c>
      <c r="J262" s="1068">
        <v>30058.518</v>
      </c>
    </row>
    <row r="263" spans="1:10" s="79" customFormat="1" ht="12" customHeight="1">
      <c r="A263" s="1067" t="s">
        <v>65</v>
      </c>
      <c r="B263" s="1458">
        <v>684.40058999999997</v>
      </c>
      <c r="C263" s="1068">
        <v>656.06571699999995</v>
      </c>
      <c r="D263" s="1068">
        <v>956.58025399999997</v>
      </c>
      <c r="E263" s="1068">
        <v>742.23594600000001</v>
      </c>
      <c r="F263" s="1068">
        <v>776.82369800000004</v>
      </c>
      <c r="G263" s="1068">
        <v>868.70410900000002</v>
      </c>
      <c r="H263" s="1069">
        <v>941.32688099999996</v>
      </c>
      <c r="I263" s="1068">
        <v>1322.0440000000001</v>
      </c>
      <c r="J263" s="1068">
        <v>1330.568</v>
      </c>
    </row>
    <row r="264" spans="1:10" s="79" customFormat="1" ht="12" customHeight="1">
      <c r="A264" s="1067" t="s">
        <v>66</v>
      </c>
      <c r="B264" s="1458">
        <v>87657.467441999994</v>
      </c>
      <c r="C264" s="1068">
        <v>88329.947610000003</v>
      </c>
      <c r="D264" s="1068">
        <v>88274.811098999999</v>
      </c>
      <c r="E264" s="1068">
        <v>89756.604118999996</v>
      </c>
      <c r="F264" s="1068">
        <v>91139.430695000003</v>
      </c>
      <c r="G264" s="1068">
        <v>92421.402375999998</v>
      </c>
      <c r="H264" s="1069">
        <v>93980.225978999995</v>
      </c>
      <c r="I264" s="1068">
        <v>89441.254000000001</v>
      </c>
      <c r="J264" s="1068">
        <v>89553.595000000001</v>
      </c>
    </row>
    <row r="265" spans="1:10" s="79" customFormat="1" ht="12" customHeight="1">
      <c r="A265" s="1067" t="s">
        <v>1251</v>
      </c>
      <c r="B265" s="1458">
        <v>29651.477619000001</v>
      </c>
      <c r="C265" s="1068">
        <v>31414.048585</v>
      </c>
      <c r="D265" s="1068">
        <v>31407.496752000003</v>
      </c>
      <c r="E265" s="1068">
        <v>32059.740296</v>
      </c>
      <c r="F265" s="1068">
        <v>32483.893826</v>
      </c>
      <c r="G265" s="1068">
        <v>33658.242688999999</v>
      </c>
      <c r="H265" s="1069">
        <v>32718.029164</v>
      </c>
      <c r="I265" s="1068">
        <v>33747.701999999997</v>
      </c>
      <c r="J265" s="1068">
        <v>33286.718999999997</v>
      </c>
    </row>
    <row r="266" spans="1:10" s="79" customFormat="1" ht="12" customHeight="1">
      <c r="A266" s="1067" t="s">
        <v>1252</v>
      </c>
      <c r="B266" s="1458">
        <v>2635.81754</v>
      </c>
      <c r="C266" s="1068">
        <v>2591.0847079999999</v>
      </c>
      <c r="D266" s="1068">
        <v>2571.523404</v>
      </c>
      <c r="E266" s="1068">
        <v>2725.336941</v>
      </c>
      <c r="F266" s="1068">
        <v>2707.9010480000002</v>
      </c>
      <c r="G266" s="1069">
        <v>16.577484999999999</v>
      </c>
      <c r="H266" s="1069">
        <v>17.439086</v>
      </c>
      <c r="I266" s="1068">
        <v>17.344000000000001</v>
      </c>
      <c r="J266" s="1068">
        <v>16.646000000000001</v>
      </c>
    </row>
    <row r="267" spans="1:10" s="79" customFormat="1" ht="12" customHeight="1">
      <c r="A267" s="1067" t="s">
        <v>18</v>
      </c>
      <c r="B267" s="1458">
        <v>125.613629</v>
      </c>
      <c r="C267" s="1068">
        <v>131.474694</v>
      </c>
      <c r="D267" s="1068">
        <v>145.21200300000001</v>
      </c>
      <c r="E267" s="1068">
        <v>156.33888300000001</v>
      </c>
      <c r="F267" s="1068">
        <v>161.949882</v>
      </c>
      <c r="G267" s="1068">
        <v>175.469067</v>
      </c>
      <c r="H267" s="1069">
        <v>170.26747700000001</v>
      </c>
      <c r="I267" s="1068">
        <v>181.63399999999999</v>
      </c>
      <c r="J267" s="1068">
        <v>190.68600000000001</v>
      </c>
    </row>
    <row r="268" spans="1:10" s="79" customFormat="1" ht="12" customHeight="1">
      <c r="A268" s="1067" t="s">
        <v>19</v>
      </c>
      <c r="B268" s="1459">
        <v>0</v>
      </c>
      <c r="C268" s="1069">
        <v>0</v>
      </c>
      <c r="D268" s="1069">
        <v>0</v>
      </c>
      <c r="E268" s="1069">
        <v>0</v>
      </c>
      <c r="F268" s="1069">
        <v>0</v>
      </c>
      <c r="G268" s="1069">
        <v>0</v>
      </c>
      <c r="H268" s="1069">
        <v>0</v>
      </c>
      <c r="I268" s="1071">
        <v>0</v>
      </c>
      <c r="J268" s="1071">
        <v>0</v>
      </c>
    </row>
    <row r="269" spans="1:10" s="79" customFormat="1" ht="12" customHeight="1">
      <c r="A269" s="1067" t="s">
        <v>20</v>
      </c>
      <c r="B269" s="1458">
        <v>6.7472099999999999</v>
      </c>
      <c r="C269" s="1068">
        <v>6.886774</v>
      </c>
      <c r="D269" s="1068">
        <v>13.19511</v>
      </c>
      <c r="E269" s="1068">
        <v>13.673374000000001</v>
      </c>
      <c r="F269" s="1068">
        <v>8.2627629999999996</v>
      </c>
      <c r="G269" s="1068">
        <v>5.1234359999999999</v>
      </c>
      <c r="H269" s="1069">
        <v>3.45865</v>
      </c>
      <c r="I269" s="1068">
        <v>3.048</v>
      </c>
      <c r="J269" s="1068">
        <v>3.71</v>
      </c>
    </row>
    <row r="270" spans="1:10" s="79" customFormat="1" ht="12" customHeight="1">
      <c r="A270" s="1072" t="s">
        <v>21</v>
      </c>
      <c r="B270" s="1458">
        <v>1251.940521</v>
      </c>
      <c r="C270" s="1068">
        <v>931.45319500000005</v>
      </c>
      <c r="D270" s="1068">
        <v>4573.5588589999998</v>
      </c>
      <c r="E270" s="1068">
        <v>1504.4201230000001</v>
      </c>
      <c r="F270" s="1073">
        <v>2041.1866640000001</v>
      </c>
      <c r="G270" s="1073">
        <v>993.68022499999995</v>
      </c>
      <c r="H270" s="1073">
        <v>1585.9595469999999</v>
      </c>
      <c r="I270" s="1073">
        <v>2376.009</v>
      </c>
      <c r="J270" s="1073">
        <v>3200.9070000000002</v>
      </c>
    </row>
    <row r="271" spans="1:10" s="79" customFormat="1" ht="12" customHeight="1">
      <c r="A271" s="1074" t="s">
        <v>22</v>
      </c>
      <c r="B271" s="1460">
        <v>279651.78409400006</v>
      </c>
      <c r="C271" s="1075">
        <v>286961.76407799998</v>
      </c>
      <c r="D271" s="1075">
        <v>287164.44200199994</v>
      </c>
      <c r="E271" s="1075">
        <v>289400.214675</v>
      </c>
      <c r="F271" s="1075">
        <v>283641.26505399996</v>
      </c>
      <c r="G271" s="1075">
        <v>289054.20828200009</v>
      </c>
      <c r="H271" s="1075">
        <v>286136.325189</v>
      </c>
      <c r="I271" s="1075">
        <v>280776.924</v>
      </c>
      <c r="J271" s="1075">
        <v>282493.049</v>
      </c>
    </row>
    <row r="272" spans="1:10" s="79" customFormat="1" ht="12" customHeight="1">
      <c r="A272" s="1067" t="s">
        <v>65</v>
      </c>
      <c r="B272" s="1458">
        <v>641.21846500000004</v>
      </c>
      <c r="C272" s="1068">
        <v>1519.80566</v>
      </c>
      <c r="D272" s="1068">
        <v>521.069568</v>
      </c>
      <c r="E272" s="1068">
        <v>562.45620199999996</v>
      </c>
      <c r="F272" s="1068">
        <v>358.508306</v>
      </c>
      <c r="G272" s="1068">
        <v>910.97859000000005</v>
      </c>
      <c r="H272" s="1069">
        <v>1180.123122</v>
      </c>
      <c r="I272" s="1068">
        <v>1668.8309999999999</v>
      </c>
      <c r="J272" s="1068">
        <v>1469.4960000000001</v>
      </c>
    </row>
    <row r="273" spans="1:10" s="79" customFormat="1" ht="12" customHeight="1">
      <c r="A273" s="1067" t="s">
        <v>67</v>
      </c>
      <c r="B273" s="1458">
        <v>45606.542814</v>
      </c>
      <c r="C273" s="1068">
        <v>42866.368349999997</v>
      </c>
      <c r="D273" s="1068">
        <v>40779.816645999999</v>
      </c>
      <c r="E273" s="1068">
        <v>39457.941962999997</v>
      </c>
      <c r="F273" s="1068">
        <v>36602.435236999998</v>
      </c>
      <c r="G273" s="1068">
        <v>35512.056342999997</v>
      </c>
      <c r="H273" s="1069">
        <v>33197.226240999997</v>
      </c>
      <c r="I273" s="1068">
        <v>30604.482</v>
      </c>
      <c r="J273" s="1068">
        <v>30058.518</v>
      </c>
    </row>
    <row r="274" spans="1:10" s="79" customFormat="1" ht="12" customHeight="1">
      <c r="A274" s="1067" t="s">
        <v>857</v>
      </c>
      <c r="B274" s="1458">
        <v>207103.92603500001</v>
      </c>
      <c r="C274" s="1068">
        <v>216799.23043600001</v>
      </c>
      <c r="D274" s="1068">
        <v>217624.50016600001</v>
      </c>
      <c r="E274" s="1068">
        <v>224093.255829</v>
      </c>
      <c r="F274" s="1068">
        <v>221564.28851799999</v>
      </c>
      <c r="G274" s="1068">
        <v>230905.62040399999</v>
      </c>
      <c r="H274" s="1069">
        <v>228880.80025199999</v>
      </c>
      <c r="I274" s="1068">
        <v>227008.755</v>
      </c>
      <c r="J274" s="1068">
        <v>226366.753</v>
      </c>
    </row>
    <row r="275" spans="1:10" s="79" customFormat="1" ht="12" customHeight="1">
      <c r="A275" s="1067" t="s">
        <v>68</v>
      </c>
      <c r="B275" s="1458">
        <v>8.9385709999999996</v>
      </c>
      <c r="C275" s="1068">
        <v>10.208102999999999</v>
      </c>
      <c r="D275" s="1068">
        <v>7.0229999999999997</v>
      </c>
      <c r="E275" s="1068">
        <v>17.168551000000001</v>
      </c>
      <c r="F275" s="1068">
        <v>7.4790000000000001</v>
      </c>
      <c r="G275" s="1068">
        <v>6.3029999999999999</v>
      </c>
      <c r="H275" s="1069">
        <v>3.1259999999999999</v>
      </c>
      <c r="I275" s="1068">
        <v>1.9910000000000001</v>
      </c>
      <c r="J275" s="1068">
        <v>16.952999999999999</v>
      </c>
    </row>
    <row r="276" spans="1:10" s="79" customFormat="1" ht="12" customHeight="1">
      <c r="A276" s="1067" t="s">
        <v>69</v>
      </c>
      <c r="B276" s="1459">
        <v>1292.8376949999999</v>
      </c>
      <c r="C276" s="1069">
        <v>1285.9248789999999</v>
      </c>
      <c r="D276" s="1069">
        <v>1482.2048049999999</v>
      </c>
      <c r="E276" s="1069">
        <v>1395.487611</v>
      </c>
      <c r="F276" s="1069">
        <v>1286.093488</v>
      </c>
      <c r="G276" s="1069">
        <v>431.21199999999999</v>
      </c>
      <c r="H276" s="1069">
        <v>358.73899999999998</v>
      </c>
      <c r="I276" s="1069">
        <v>268.11800000000005</v>
      </c>
      <c r="J276" s="1069">
        <v>199.274</v>
      </c>
    </row>
    <row r="277" spans="1:10" s="79" customFormat="1" ht="12" customHeight="1">
      <c r="A277" s="1067" t="s">
        <v>24</v>
      </c>
      <c r="B277" s="1458">
        <v>3822.5732130000001</v>
      </c>
      <c r="C277" s="1068">
        <v>3638.8462850000001</v>
      </c>
      <c r="D277" s="1068">
        <v>6607.0360549999996</v>
      </c>
      <c r="E277" s="1068">
        <v>4086.0512239999998</v>
      </c>
      <c r="F277" s="1068">
        <v>4881.821261</v>
      </c>
      <c r="G277" s="1068">
        <v>2158.8613740000001</v>
      </c>
      <c r="H277" s="1069">
        <v>3951.0761870000001</v>
      </c>
      <c r="I277" s="1068">
        <v>3015.7669999999998</v>
      </c>
      <c r="J277" s="1068">
        <v>6510.6270000000004</v>
      </c>
    </row>
    <row r="278" spans="1:10" s="79" customFormat="1" ht="12" customHeight="1">
      <c r="A278" s="1067" t="s">
        <v>174</v>
      </c>
      <c r="B278" s="1458">
        <v>359.36392799999999</v>
      </c>
      <c r="C278" s="1068">
        <v>418.05407200000002</v>
      </c>
      <c r="D278" s="1068">
        <v>304.836658</v>
      </c>
      <c r="E278" s="1068">
        <v>230.97307900000001</v>
      </c>
      <c r="F278" s="1068">
        <v>205.11431300000001</v>
      </c>
      <c r="G278" s="1068">
        <v>222.56129799999999</v>
      </c>
      <c r="H278" s="1068">
        <v>231.92344</v>
      </c>
      <c r="I278" s="1068">
        <v>335.83499999999998</v>
      </c>
      <c r="J278" s="1068">
        <v>447.62799999999999</v>
      </c>
    </row>
    <row r="279" spans="1:10" s="79" customFormat="1" ht="12" customHeight="1">
      <c r="A279" s="1067" t="s">
        <v>26</v>
      </c>
      <c r="B279" s="1458">
        <v>1468.6443959999999</v>
      </c>
      <c r="C279" s="1068">
        <v>1438.5117290000001</v>
      </c>
      <c r="D279" s="1068">
        <v>1362.6124520000001</v>
      </c>
      <c r="E279" s="1068">
        <v>1342.295946</v>
      </c>
      <c r="F279" s="1068">
        <v>1336.3172099999999</v>
      </c>
      <c r="G279" s="1068">
        <v>1341.1213680000001</v>
      </c>
      <c r="H279" s="1069">
        <v>1342.471419</v>
      </c>
      <c r="I279" s="1068">
        <v>1341.556</v>
      </c>
      <c r="J279" s="1068">
        <v>1321.864</v>
      </c>
    </row>
    <row r="280" spans="1:10" s="81" customFormat="1" ht="12" customHeight="1">
      <c r="A280" s="1076" t="s">
        <v>27</v>
      </c>
      <c r="B280" s="1461">
        <v>260304.045117</v>
      </c>
      <c r="C280" s="1077">
        <v>267976.94951400004</v>
      </c>
      <c r="D280" s="1077">
        <v>268689.09934999997</v>
      </c>
      <c r="E280" s="1077">
        <v>271185.63040500006</v>
      </c>
      <c r="F280" s="1077">
        <v>266242.057333</v>
      </c>
      <c r="G280" s="1077">
        <v>271488.714377</v>
      </c>
      <c r="H280" s="1077">
        <v>269145.48566100001</v>
      </c>
      <c r="I280" s="1077">
        <v>264245.33500000002</v>
      </c>
      <c r="J280" s="1077">
        <v>266391.11300000001</v>
      </c>
    </row>
    <row r="281" spans="1:10" s="79" customFormat="1" ht="12" customHeight="1">
      <c r="A281" s="1067"/>
      <c r="B281" s="1458"/>
      <c r="C281" s="1068"/>
      <c r="D281" s="1068"/>
      <c r="E281" s="1068"/>
      <c r="F281" s="1068"/>
      <c r="G281" s="1068"/>
      <c r="H281" s="1069"/>
      <c r="I281" s="1068"/>
      <c r="J281" s="1068"/>
    </row>
    <row r="282" spans="1:10" s="79" customFormat="1" ht="12" customHeight="1">
      <c r="A282" s="1067" t="s">
        <v>32</v>
      </c>
      <c r="B282" s="1458">
        <v>1685.5094879999999</v>
      </c>
      <c r="C282" s="1068">
        <v>1620.6821990000001</v>
      </c>
      <c r="D282" s="1068">
        <v>1620.682198</v>
      </c>
      <c r="E282" s="1068">
        <v>1685.5092010000001</v>
      </c>
      <c r="F282" s="1068">
        <v>1620.6822010000001</v>
      </c>
      <c r="G282" s="1068">
        <v>1620.6822</v>
      </c>
      <c r="H282" s="1069">
        <v>1620.6822</v>
      </c>
      <c r="I282" s="1068">
        <v>1620.682</v>
      </c>
      <c r="J282" s="1068">
        <v>1620.682</v>
      </c>
    </row>
    <row r="283" spans="1:10" s="79" customFormat="1" ht="12" customHeight="1">
      <c r="A283" s="1067" t="s">
        <v>140</v>
      </c>
      <c r="B283" s="1458">
        <v>3875.2419</v>
      </c>
      <c r="C283" s="1068">
        <v>3875.2418990000001</v>
      </c>
      <c r="D283" s="1068">
        <v>3875.2419</v>
      </c>
      <c r="E283" s="1068">
        <v>4280.4148999999998</v>
      </c>
      <c r="F283" s="1068">
        <v>3875.2418990000001</v>
      </c>
      <c r="G283" s="1068">
        <v>3875.2419</v>
      </c>
      <c r="H283" s="1069">
        <v>3875.2419</v>
      </c>
      <c r="I283" s="1068">
        <v>3875.2420000000002</v>
      </c>
      <c r="J283" s="1068">
        <v>3875.2420000000002</v>
      </c>
    </row>
    <row r="284" spans="1:10" s="79" customFormat="1" ht="12" customHeight="1">
      <c r="A284" s="1067" t="s">
        <v>141</v>
      </c>
      <c r="B284" s="1458">
        <v>13786.987585000001</v>
      </c>
      <c r="C284" s="1068">
        <v>13488.889461999999</v>
      </c>
      <c r="D284" s="1068">
        <v>12979.418554</v>
      </c>
      <c r="E284" s="1068">
        <v>12248.660169000001</v>
      </c>
      <c r="F284" s="1068">
        <v>11903.283662</v>
      </c>
      <c r="G284" s="1068">
        <v>12069.613222</v>
      </c>
      <c r="H284" s="1068">
        <v>11494.916518</v>
      </c>
      <c r="I284" s="1068">
        <v>11035.666999999999</v>
      </c>
      <c r="J284" s="1068">
        <v>10606.014115</v>
      </c>
    </row>
    <row r="285" spans="1:10" s="81" customFormat="1" ht="12" customHeight="1">
      <c r="A285" s="1078" t="s">
        <v>28</v>
      </c>
      <c r="B285" s="1462">
        <v>19347.738973</v>
      </c>
      <c r="C285" s="1079">
        <v>18984.813559999999</v>
      </c>
      <c r="D285" s="1079">
        <v>18475.342651999999</v>
      </c>
      <c r="E285" s="1079">
        <v>18214.584269999999</v>
      </c>
      <c r="F285" s="1079">
        <v>17399.207761999998</v>
      </c>
      <c r="G285" s="1079">
        <v>17565.537322</v>
      </c>
      <c r="H285" s="1079">
        <v>16990.840618000002</v>
      </c>
      <c r="I285" s="1079">
        <v>16531.591</v>
      </c>
      <c r="J285" s="1079">
        <v>16101.938115000001</v>
      </c>
    </row>
    <row r="286" spans="1:10" s="79" customFormat="1" ht="12" customHeight="1">
      <c r="A286" s="1074" t="s">
        <v>29</v>
      </c>
      <c r="B286" s="1460">
        <v>279651.78408999997</v>
      </c>
      <c r="C286" s="1075">
        <v>286961.76307400002</v>
      </c>
      <c r="D286" s="1075">
        <v>287164.442002</v>
      </c>
      <c r="E286" s="1075">
        <v>289400.21467500005</v>
      </c>
      <c r="F286" s="1075">
        <v>283641.26509499998</v>
      </c>
      <c r="G286" s="1075">
        <v>289054.25169900001</v>
      </c>
      <c r="H286" s="1075">
        <v>286136.32627900003</v>
      </c>
      <c r="I286" s="1075">
        <v>280776.92600000004</v>
      </c>
      <c r="J286" s="1075">
        <v>282493.05111500004</v>
      </c>
    </row>
    <row r="287" spans="1:10" s="79" customFormat="1" ht="12" customHeight="1">
      <c r="A287" s="1080"/>
      <c r="B287" s="1081"/>
      <c r="C287" s="1081"/>
      <c r="D287" s="1081"/>
      <c r="E287" s="1081"/>
      <c r="F287" s="1081"/>
      <c r="G287" s="1081"/>
      <c r="H287" s="1080"/>
      <c r="I287" s="1080"/>
      <c r="J287" s="1080"/>
    </row>
    <row r="288" spans="1:10" s="79" customFormat="1" ht="12" customHeight="1">
      <c r="A288" s="1082" t="s">
        <v>858</v>
      </c>
      <c r="B288" s="1457"/>
      <c r="C288" s="1065"/>
      <c r="D288" s="1065"/>
      <c r="E288" s="1065"/>
      <c r="F288" s="1065"/>
      <c r="G288" s="1065"/>
      <c r="H288" s="1066"/>
      <c r="I288" s="1065"/>
      <c r="J288" s="1065"/>
    </row>
    <row r="289" spans="1:14" s="79" customFormat="1" ht="12" customHeight="1">
      <c r="A289" s="1083" t="s">
        <v>1421</v>
      </c>
      <c r="B289" s="1458">
        <v>63570.432352999997</v>
      </c>
      <c r="C289" s="1068">
        <v>59800.553476000001</v>
      </c>
      <c r="D289" s="1068">
        <v>56983.007734999999</v>
      </c>
      <c r="E289" s="1068">
        <v>54764.804905999998</v>
      </c>
      <c r="F289" s="1068">
        <v>51169.485999999997</v>
      </c>
      <c r="G289" s="1068">
        <v>49378.437366999999</v>
      </c>
      <c r="H289" s="1069">
        <v>45721.548588999998</v>
      </c>
      <c r="I289" s="1068">
        <v>42841.960372000001</v>
      </c>
      <c r="J289" s="1068">
        <v>41135.528481000001</v>
      </c>
      <c r="N289" s="1084"/>
    </row>
    <row r="290" spans="1:14" s="79" customFormat="1" ht="12" customHeight="1">
      <c r="A290" s="1083" t="s">
        <v>859</v>
      </c>
      <c r="B290" s="1458">
        <v>2398.3276129999999</v>
      </c>
      <c r="C290" s="1068">
        <v>2379.8553470000002</v>
      </c>
      <c r="D290" s="1068">
        <v>2352.8201640000002</v>
      </c>
      <c r="E290" s="1068">
        <v>2354.8805929999999</v>
      </c>
      <c r="F290" s="1068">
        <v>2392.3200000000002</v>
      </c>
      <c r="G290" s="1068">
        <v>742.34423300000003</v>
      </c>
      <c r="H290" s="1069">
        <v>813.89302399999997</v>
      </c>
      <c r="I290" s="1068">
        <v>801.55018299999995</v>
      </c>
      <c r="J290" s="1068">
        <v>850.04184399999997</v>
      </c>
    </row>
    <row r="291" spans="1:14" s="79" customFormat="1" ht="12" customHeight="1">
      <c r="A291" s="1083" t="s">
        <v>685</v>
      </c>
      <c r="B291" s="1458">
        <v>186741.70882999999</v>
      </c>
      <c r="C291" s="1068">
        <v>197485.18996300001</v>
      </c>
      <c r="D291" s="1068">
        <v>199068.488912</v>
      </c>
      <c r="E291" s="1068">
        <v>206431.51229300001</v>
      </c>
      <c r="F291" s="1068">
        <v>204604.91800000001</v>
      </c>
      <c r="G291" s="1068">
        <v>216685.21384700001</v>
      </c>
      <c r="H291" s="1069">
        <v>215542.58488000001</v>
      </c>
      <c r="I291" s="1068">
        <v>213969.72644500001</v>
      </c>
      <c r="J291" s="1068">
        <v>214439.700675</v>
      </c>
    </row>
    <row r="292" spans="1:14" s="79" customFormat="1" ht="12" customHeight="1">
      <c r="A292" s="1085" t="s">
        <v>860</v>
      </c>
      <c r="B292" s="1463">
        <v>252710.468796</v>
      </c>
      <c r="C292" s="1086">
        <v>259665.59878600002</v>
      </c>
      <c r="D292" s="1086">
        <v>258404.316811</v>
      </c>
      <c r="E292" s="1086">
        <v>263551.19779200002</v>
      </c>
      <c r="F292" s="1086">
        <v>258166.72399999999</v>
      </c>
      <c r="G292" s="1086">
        <v>266805.99544700002</v>
      </c>
      <c r="H292" s="1086">
        <v>262078.02649300001</v>
      </c>
      <c r="I292" s="1086">
        <v>257613.23299999998</v>
      </c>
      <c r="J292" s="1086">
        <v>256425.27000000002</v>
      </c>
    </row>
    <row r="293" spans="1:14" s="79" customFormat="1" ht="7.5" customHeight="1">
      <c r="B293" s="1087"/>
      <c r="C293" s="1087"/>
      <c r="D293" s="1087"/>
    </row>
    <row r="294" spans="1:14" s="897" customFormat="1" ht="21.75" customHeight="1">
      <c r="A294" s="2432" t="s">
        <v>1662</v>
      </c>
      <c r="B294" s="2432"/>
      <c r="C294" s="2432"/>
      <c r="D294" s="2432"/>
      <c r="E294" s="2432"/>
      <c r="F294" s="2432"/>
      <c r="G294" s="2432"/>
      <c r="H294" s="2432"/>
      <c r="I294" s="2432"/>
      <c r="J294" s="2432"/>
    </row>
    <row r="295" spans="1:14" s="897" customFormat="1" ht="12.75" customHeight="1">
      <c r="A295" s="2432" t="s">
        <v>1700</v>
      </c>
      <c r="B295" s="2432"/>
      <c r="C295" s="2432"/>
      <c r="D295" s="2432"/>
      <c r="E295" s="2432"/>
      <c r="F295" s="2432"/>
      <c r="G295" s="2432"/>
      <c r="H295" s="2432"/>
      <c r="I295" s="2432"/>
      <c r="J295" s="2432"/>
    </row>
    <row r="296" spans="1:14" s="622" customFormat="1" ht="22.5" customHeight="1">
      <c r="A296" s="2165"/>
      <c r="B296" s="2166"/>
      <c r="C296" s="2166"/>
      <c r="D296" s="2166"/>
      <c r="E296" s="2166"/>
      <c r="F296" s="2166"/>
      <c r="G296" s="2166"/>
      <c r="H296" s="2166"/>
      <c r="I296" s="2166"/>
      <c r="J296" s="2167"/>
    </row>
    <row r="297" spans="1:14" s="609" customFormat="1" ht="18.75" customHeight="1">
      <c r="A297" s="741" t="s">
        <v>1113</v>
      </c>
    </row>
    <row r="298" spans="1:14" s="609" customFormat="1" ht="12" customHeight="1"/>
    <row r="299" spans="1:14" s="609" customFormat="1" ht="12.75" customHeight="1">
      <c r="A299" s="1088"/>
      <c r="B299" s="1324" t="s">
        <v>5</v>
      </c>
      <c r="C299" s="576" t="s">
        <v>3</v>
      </c>
      <c r="D299" s="576" t="s">
        <v>6</v>
      </c>
      <c r="E299" s="575" t="s">
        <v>2</v>
      </c>
      <c r="F299" s="575" t="s">
        <v>5</v>
      </c>
      <c r="G299" s="575" t="s">
        <v>3</v>
      </c>
      <c r="H299" s="576" t="s">
        <v>6</v>
      </c>
      <c r="I299" s="575" t="s">
        <v>2</v>
      </c>
      <c r="J299" s="575" t="s">
        <v>5</v>
      </c>
    </row>
    <row r="300" spans="1:14" s="600" customFormat="1" ht="13.5" customHeight="1">
      <c r="A300" s="606" t="s">
        <v>1</v>
      </c>
      <c r="B300" s="1325" t="s">
        <v>1547</v>
      </c>
      <c r="C300" s="860" t="s">
        <v>1157</v>
      </c>
      <c r="D300" s="605" t="s">
        <v>1157</v>
      </c>
      <c r="E300" s="605" t="s">
        <v>1157</v>
      </c>
      <c r="F300" s="860" t="s">
        <v>1157</v>
      </c>
      <c r="G300" s="605" t="s">
        <v>217</v>
      </c>
      <c r="H300" s="605" t="s">
        <v>217</v>
      </c>
      <c r="I300" s="605" t="s">
        <v>217</v>
      </c>
      <c r="J300" s="605" t="s">
        <v>217</v>
      </c>
    </row>
    <row r="301" spans="1:14" s="1091" customFormat="1" ht="12" customHeight="1">
      <c r="A301" s="1089" t="s">
        <v>861</v>
      </c>
      <c r="B301" s="1464">
        <v>842.7</v>
      </c>
      <c r="C301" s="1847">
        <v>0</v>
      </c>
      <c r="D301" s="1090">
        <v>5699.5</v>
      </c>
      <c r="E301" s="1090">
        <v>4906.4989999999998</v>
      </c>
      <c r="F301" s="1090">
        <v>2558.5</v>
      </c>
      <c r="G301" s="1090">
        <v>0</v>
      </c>
      <c r="H301" s="1090">
        <v>3000.9479999999999</v>
      </c>
      <c r="I301" s="1090">
        <v>1833.259</v>
      </c>
      <c r="J301" s="1090">
        <v>1023.653</v>
      </c>
    </row>
    <row r="302" spans="1:14" s="1091" customFormat="1" ht="12" customHeight="1">
      <c r="A302" s="1092" t="s">
        <v>862</v>
      </c>
      <c r="B302" s="1465">
        <v>3903.4075737199996</v>
      </c>
      <c r="C302" s="1848">
        <v>2929.6439999999998</v>
      </c>
      <c r="D302" s="1093">
        <v>2167.4490000000001</v>
      </c>
      <c r="E302" s="1093">
        <v>2004.0039999999999</v>
      </c>
      <c r="F302" s="1093">
        <v>1708.365</v>
      </c>
      <c r="G302" s="1093">
        <v>2734.799</v>
      </c>
      <c r="H302" s="1093">
        <v>2241.1379999999999</v>
      </c>
      <c r="I302" s="1093">
        <v>1973.627</v>
      </c>
      <c r="J302" s="1093">
        <v>1746.787</v>
      </c>
    </row>
    <row r="303" spans="1:14" s="1091" customFormat="1" ht="12" customHeight="1">
      <c r="A303" s="1092" t="s">
        <v>863</v>
      </c>
      <c r="B303" s="1465">
        <v>4935.22</v>
      </c>
      <c r="C303" s="1848">
        <v>5413.2160000000003</v>
      </c>
      <c r="D303" s="1093">
        <v>4341.0820000000003</v>
      </c>
      <c r="E303" s="1093">
        <v>4924.3959999999997</v>
      </c>
      <c r="F303" s="1093">
        <v>4911.3639999999996</v>
      </c>
      <c r="G303" s="1093">
        <v>4916.4690000000001</v>
      </c>
      <c r="H303" s="1093">
        <v>4920.3836000000001</v>
      </c>
      <c r="I303" s="1093">
        <v>4665.9169999999995</v>
      </c>
      <c r="J303" s="1093">
        <v>4847.9369999999999</v>
      </c>
    </row>
    <row r="304" spans="1:14" s="1091" customFormat="1" ht="12" customHeight="1">
      <c r="A304" s="1092" t="s">
        <v>864</v>
      </c>
      <c r="B304" s="1465">
        <v>219.55865192000002</v>
      </c>
      <c r="C304" s="1848">
        <v>222.48599999999999</v>
      </c>
      <c r="D304" s="1093">
        <v>221.18799999999999</v>
      </c>
      <c r="E304" s="1093">
        <v>224.98599999999999</v>
      </c>
      <c r="F304" s="1093">
        <v>209.30099999999999</v>
      </c>
      <c r="G304" s="1093">
        <v>204.714</v>
      </c>
      <c r="H304" s="1093">
        <v>229.40350000000001</v>
      </c>
      <c r="I304" s="1093">
        <v>233.518</v>
      </c>
      <c r="J304" s="1093">
        <v>218.43899999999999</v>
      </c>
    </row>
    <row r="305" spans="1:10" s="1091" customFormat="1" ht="12" customHeight="1">
      <c r="A305" s="1092" t="s">
        <v>865</v>
      </c>
      <c r="B305" s="1465">
        <v>1252.7807469500001</v>
      </c>
      <c r="C305" s="1848">
        <v>1252.7809999999999</v>
      </c>
      <c r="D305" s="1093">
        <v>1012.896</v>
      </c>
      <c r="E305" s="1093">
        <v>1012.896</v>
      </c>
      <c r="F305" s="1093">
        <v>1012.896</v>
      </c>
      <c r="G305" s="1093">
        <v>1012.896</v>
      </c>
      <c r="H305" s="1093">
        <v>899.63</v>
      </c>
      <c r="I305" s="1093">
        <v>899.63</v>
      </c>
      <c r="J305" s="1093">
        <v>899.63</v>
      </c>
    </row>
    <row r="306" spans="1:10" s="1091" customFormat="1" ht="12" customHeight="1">
      <c r="A306" s="1092" t="s">
        <v>866</v>
      </c>
      <c r="B306" s="1465">
        <v>18331.685000000001</v>
      </c>
      <c r="C306" s="1848">
        <v>18331.685000000001</v>
      </c>
      <c r="D306" s="1093">
        <v>16740.198</v>
      </c>
      <c r="E306" s="1093">
        <v>16792.153999999999</v>
      </c>
      <c r="F306" s="1093">
        <v>16338.222</v>
      </c>
      <c r="G306" s="1093">
        <v>16835.803</v>
      </c>
      <c r="H306" s="1093">
        <v>15064.162</v>
      </c>
      <c r="I306" s="1093">
        <v>15064.162</v>
      </c>
      <c r="J306" s="1093">
        <v>15064.162</v>
      </c>
    </row>
    <row r="307" spans="1:10" s="1096" customFormat="1" ht="21" customHeight="1">
      <c r="A307" s="1094" t="s">
        <v>867</v>
      </c>
      <c r="B307" s="1466">
        <v>1461.758</v>
      </c>
      <c r="C307" s="1849">
        <v>1434.829</v>
      </c>
      <c r="D307" s="1095">
        <v>1359.596</v>
      </c>
      <c r="E307" s="1095">
        <v>1339.5409999999999</v>
      </c>
      <c r="F307" s="1095">
        <v>1333.2339999999999</v>
      </c>
      <c r="G307" s="1095">
        <v>1334.68</v>
      </c>
      <c r="H307" s="1095">
        <v>1331</v>
      </c>
      <c r="I307" s="1095">
        <v>1338.5</v>
      </c>
      <c r="J307" s="1095">
        <v>1318.7650000000001</v>
      </c>
    </row>
    <row r="308" spans="1:10" s="1096" customFormat="1" ht="12" customHeight="1">
      <c r="A308" s="1097" t="s">
        <v>868</v>
      </c>
      <c r="B308" s="1467">
        <v>12078.144329999999</v>
      </c>
      <c r="C308" s="1850">
        <v>12568.277</v>
      </c>
      <c r="D308" s="1098">
        <v>9419.3529999999992</v>
      </c>
      <c r="E308" s="1098">
        <v>8521.5830000000005</v>
      </c>
      <c r="F308" s="1098">
        <v>6589.4040000000005</v>
      </c>
      <c r="G308" s="1098">
        <v>5369.3069999999998</v>
      </c>
      <c r="H308" s="1098">
        <v>4533.6819999999998</v>
      </c>
      <c r="I308" s="1098">
        <v>5250.116</v>
      </c>
      <c r="J308" s="1098">
        <v>5938.9040000000005</v>
      </c>
    </row>
    <row r="309" spans="1:10" s="1101" customFormat="1" ht="12" customHeight="1">
      <c r="A309" s="1099" t="s">
        <v>869</v>
      </c>
      <c r="B309" s="1468">
        <v>43025.254302590009</v>
      </c>
      <c r="C309" s="1851">
        <v>42152.918000000005</v>
      </c>
      <c r="D309" s="1100">
        <v>40961.262000000002</v>
      </c>
      <c r="E309" s="1100">
        <v>39726.059000000001</v>
      </c>
      <c r="F309" s="1100">
        <v>34661.286</v>
      </c>
      <c r="G309" s="1100">
        <v>32408.668000000001</v>
      </c>
      <c r="H309" s="1100">
        <v>32220.345000000001</v>
      </c>
      <c r="I309" s="1100">
        <v>31258.828999999998</v>
      </c>
      <c r="J309" s="1100">
        <v>31058.377</v>
      </c>
    </row>
    <row r="310" spans="1:10" s="1104" customFormat="1" ht="12" customHeight="1">
      <c r="A310" s="1102" t="s">
        <v>870</v>
      </c>
      <c r="B310" s="1469">
        <v>19964.572839979999</v>
      </c>
      <c r="C310" s="1852">
        <v>19114.388999999999</v>
      </c>
      <c r="D310" s="1103">
        <v>20244.519</v>
      </c>
      <c r="E310" s="1103">
        <v>19708.505000000001</v>
      </c>
      <c r="F310" s="1103">
        <v>16836.625</v>
      </c>
      <c r="G310" s="1103">
        <v>15947.221</v>
      </c>
      <c r="H310" s="1103">
        <v>16270.017</v>
      </c>
      <c r="I310" s="1103">
        <v>14635.9</v>
      </c>
      <c r="J310" s="1103">
        <v>14217.212</v>
      </c>
    </row>
    <row r="311" spans="1:10" s="79" customFormat="1" ht="7.5" customHeight="1">
      <c r="B311" s="1087"/>
      <c r="C311" s="1087"/>
      <c r="D311" s="1087"/>
    </row>
    <row r="312" spans="1:10" s="897" customFormat="1" ht="12.75" customHeight="1">
      <c r="A312" s="2432" t="s">
        <v>871</v>
      </c>
      <c r="B312" s="2432"/>
      <c r="C312" s="2432"/>
      <c r="D312" s="2432"/>
      <c r="E312" s="2432"/>
      <c r="F312" s="2432"/>
      <c r="G312" s="2432"/>
      <c r="H312" s="2432"/>
      <c r="I312" s="2432"/>
      <c r="J312" s="2432"/>
    </row>
    <row r="313" spans="1:10" s="897" customFormat="1" ht="21.75" customHeight="1">
      <c r="A313" s="2432" t="s">
        <v>872</v>
      </c>
      <c r="B313" s="2432"/>
      <c r="C313" s="2432"/>
      <c r="D313" s="2432"/>
      <c r="E313" s="2432"/>
      <c r="F313" s="2432"/>
      <c r="G313" s="2432"/>
      <c r="H313" s="2432"/>
      <c r="I313" s="2432"/>
      <c r="J313" s="2432"/>
    </row>
    <row r="314" spans="1:10" s="897" customFormat="1" ht="21.75" customHeight="1">
      <c r="A314" s="2432" t="s">
        <v>873</v>
      </c>
      <c r="B314" s="2432"/>
      <c r="C314" s="2432"/>
      <c r="D314" s="2432"/>
      <c r="E314" s="2432"/>
      <c r="F314" s="2432"/>
      <c r="G314" s="2432"/>
      <c r="H314" s="2432"/>
      <c r="I314" s="2432"/>
      <c r="J314" s="2432"/>
    </row>
    <row r="315" spans="1:10" s="1104" customFormat="1" ht="22.5" customHeight="1">
      <c r="D315" s="1105"/>
      <c r="F315" s="1105"/>
    </row>
    <row r="316" spans="1:10" s="609" customFormat="1" ht="18.75" customHeight="1">
      <c r="A316" s="2574" t="s">
        <v>1114</v>
      </c>
      <c r="B316" s="2574"/>
      <c r="C316" s="2574"/>
      <c r="D316" s="2574"/>
      <c r="E316" s="2574"/>
      <c r="F316" s="2574"/>
      <c r="G316" s="2574"/>
      <c r="H316" s="2574"/>
      <c r="I316" s="2574"/>
      <c r="J316" s="2574"/>
    </row>
    <row r="317" spans="1:10" s="609" customFormat="1" ht="12" customHeight="1"/>
    <row r="318" spans="1:10" s="609" customFormat="1" ht="12.75" customHeight="1">
      <c r="A318" s="1088"/>
      <c r="B318" s="1324" t="s">
        <v>5</v>
      </c>
      <c r="C318" s="576" t="s">
        <v>3</v>
      </c>
      <c r="D318" s="576" t="s">
        <v>6</v>
      </c>
      <c r="E318" s="575" t="s">
        <v>2</v>
      </c>
      <c r="F318" s="575" t="s">
        <v>5</v>
      </c>
      <c r="G318" s="575" t="s">
        <v>3</v>
      </c>
      <c r="H318" s="576" t="s">
        <v>6</v>
      </c>
      <c r="I318" s="575" t="s">
        <v>2</v>
      </c>
      <c r="J318" s="575" t="s">
        <v>5</v>
      </c>
    </row>
    <row r="319" spans="1:10" s="600" customFormat="1" ht="12.75" customHeight="1">
      <c r="A319" s="606" t="s">
        <v>1</v>
      </c>
      <c r="B319" s="1325" t="s">
        <v>1547</v>
      </c>
      <c r="C319" s="860" t="s">
        <v>1157</v>
      </c>
      <c r="D319" s="605" t="s">
        <v>1157</v>
      </c>
      <c r="E319" s="605" t="s">
        <v>1157</v>
      </c>
      <c r="F319" s="860" t="s">
        <v>1157</v>
      </c>
      <c r="G319" s="605" t="s">
        <v>217</v>
      </c>
      <c r="H319" s="605" t="s">
        <v>217</v>
      </c>
      <c r="I319" s="605" t="s">
        <v>217</v>
      </c>
      <c r="J319" s="605" t="s">
        <v>217</v>
      </c>
    </row>
    <row r="320" spans="1:10" s="1108" customFormat="1" ht="12" customHeight="1">
      <c r="A320" s="1106" t="s">
        <v>874</v>
      </c>
      <c r="B320" s="1470"/>
      <c r="C320" s="1853"/>
      <c r="D320" s="1107"/>
      <c r="E320" s="1107"/>
      <c r="F320" s="1107"/>
      <c r="G320" s="1107"/>
      <c r="H320" s="1107"/>
      <c r="I320" s="1107"/>
      <c r="J320" s="1107"/>
    </row>
    <row r="321" spans="1:10" s="1111" customFormat="1" ht="12" customHeight="1">
      <c r="A321" s="1109" t="s">
        <v>875</v>
      </c>
      <c r="B321" s="1471">
        <v>19654.451000000001</v>
      </c>
      <c r="C321" s="1854">
        <v>19498.165000000001</v>
      </c>
      <c r="D321" s="1110">
        <v>17836.919999999998</v>
      </c>
      <c r="E321" s="1110">
        <v>17879.699000000001</v>
      </c>
      <c r="F321" s="1110">
        <v>17415.127</v>
      </c>
      <c r="G321" s="1110">
        <v>17889.263999999999</v>
      </c>
      <c r="H321" s="1110">
        <v>16047.5</v>
      </c>
      <c r="I321" s="1110">
        <v>15930.5</v>
      </c>
      <c r="J321" s="1110">
        <v>15874.521000000001</v>
      </c>
    </row>
    <row r="322" spans="1:10" s="1111" customFormat="1" ht="12" customHeight="1">
      <c r="A322" s="1109" t="s">
        <v>876</v>
      </c>
      <c r="B322" s="1472">
        <v>21.673308408093501</v>
      </c>
      <c r="C322" s="1855">
        <v>21.89</v>
      </c>
      <c r="D322" s="1112">
        <v>19.170000000000002</v>
      </c>
      <c r="E322" s="1112">
        <v>19.239999999999998</v>
      </c>
      <c r="F322" s="1112">
        <v>18.93</v>
      </c>
      <c r="G322" s="1112">
        <v>18.809999999999999</v>
      </c>
      <c r="H322" s="1112">
        <v>17.399999999999999</v>
      </c>
      <c r="I322" s="1112">
        <v>16.946000000000002</v>
      </c>
      <c r="J322" s="1112">
        <v>16.130000000000003</v>
      </c>
    </row>
    <row r="323" spans="1:10" s="1111" customFormat="1" ht="12" customHeight="1">
      <c r="A323" s="1109" t="s">
        <v>877</v>
      </c>
      <c r="B323" s="1471">
        <v>18417.692999999999</v>
      </c>
      <c r="C323" s="1854">
        <v>18288.335999999999</v>
      </c>
      <c r="D323" s="1110">
        <v>16702.324000000001</v>
      </c>
      <c r="E323" s="1110">
        <v>16765.157999999999</v>
      </c>
      <c r="F323" s="1110">
        <v>16306.893</v>
      </c>
      <c r="G323" s="1110">
        <v>16779.583999999999</v>
      </c>
      <c r="H323" s="1110">
        <v>14941.5</v>
      </c>
      <c r="I323" s="1110">
        <v>14816.96</v>
      </c>
      <c r="J323" s="1110">
        <v>14780.755999999999</v>
      </c>
    </row>
    <row r="324" spans="1:10" s="1111" customFormat="1" ht="12" customHeight="1">
      <c r="A324" s="1109" t="s">
        <v>878</v>
      </c>
      <c r="B324" s="1472">
        <v>20.309513634066175</v>
      </c>
      <c r="C324" s="1855">
        <v>20.53</v>
      </c>
      <c r="D324" s="1112">
        <v>17.952999999999999</v>
      </c>
      <c r="E324" s="1112">
        <v>18.042999999999999</v>
      </c>
      <c r="F324" s="1112">
        <v>17.728000000000002</v>
      </c>
      <c r="G324" s="1112">
        <v>17.640999999999998</v>
      </c>
      <c r="H324" s="1112">
        <v>16.2</v>
      </c>
      <c r="I324" s="1112">
        <v>15.76</v>
      </c>
      <c r="J324" s="1112">
        <v>15.021000000000001</v>
      </c>
    </row>
    <row r="325" spans="1:10" s="1111" customFormat="1" ht="12" customHeight="1">
      <c r="A325" s="1109" t="s">
        <v>879</v>
      </c>
      <c r="B325" s="1471">
        <v>0</v>
      </c>
      <c r="C325" s="1854">
        <v>89085.266000000003</v>
      </c>
      <c r="D325" s="1110">
        <v>93035.62</v>
      </c>
      <c r="E325" s="1110">
        <v>92917.217000000004</v>
      </c>
      <c r="F325" s="1110">
        <v>91986</v>
      </c>
      <c r="G325" s="1110">
        <v>95118.69</v>
      </c>
      <c r="H325" s="1110">
        <v>92224.9</v>
      </c>
      <c r="I325" s="1110">
        <v>94007.2</v>
      </c>
      <c r="J325" s="1110">
        <v>98399</v>
      </c>
    </row>
    <row r="326" spans="1:10" s="1111" customFormat="1" ht="6" customHeight="1">
      <c r="A326" s="1109"/>
      <c r="B326" s="1471"/>
      <c r="C326" s="1854"/>
      <c r="D326" s="1110"/>
      <c r="E326" s="1110"/>
      <c r="F326" s="1110"/>
      <c r="G326" s="1110"/>
      <c r="H326" s="1110"/>
      <c r="I326" s="1110"/>
      <c r="J326" s="1110"/>
    </row>
    <row r="327" spans="1:10" s="1111" customFormat="1" ht="12" customHeight="1">
      <c r="A327" s="1113" t="s">
        <v>880</v>
      </c>
      <c r="B327" s="1471"/>
      <c r="C327" s="1854"/>
      <c r="D327" s="1110"/>
      <c r="E327" s="1110"/>
      <c r="F327" s="1110"/>
      <c r="G327" s="1110"/>
      <c r="H327" s="1110"/>
      <c r="I327" s="1110"/>
      <c r="J327" s="1110"/>
    </row>
    <row r="328" spans="1:10" s="1114" customFormat="1" ht="12" customHeight="1">
      <c r="A328" s="1109" t="s">
        <v>881</v>
      </c>
      <c r="B328" s="1471">
        <v>90685.051999999996</v>
      </c>
      <c r="C328" s="1854">
        <v>89085.266000000003</v>
      </c>
      <c r="D328" s="1110">
        <v>20613.444</v>
      </c>
      <c r="E328" s="1110">
        <v>20949.588</v>
      </c>
      <c r="F328" s="1110">
        <v>20471.441999999999</v>
      </c>
      <c r="G328" s="1110">
        <v>20946.067999999999</v>
      </c>
      <c r="H328" s="1110">
        <v>19066.7</v>
      </c>
      <c r="I328" s="1110">
        <v>18895.400000000001</v>
      </c>
      <c r="J328" s="1110">
        <v>18846.601999999999</v>
      </c>
    </row>
    <row r="329" spans="1:10" s="1114" customFormat="1" ht="12" customHeight="1">
      <c r="A329" s="1109" t="s">
        <v>1422</v>
      </c>
      <c r="B329" s="1471">
        <v>12943.156899968999</v>
      </c>
      <c r="C329" s="1854">
        <v>13578.254999999999</v>
      </c>
      <c r="D329" s="1110">
        <v>10306.842000000001</v>
      </c>
      <c r="E329" s="1110">
        <v>10437.047</v>
      </c>
      <c r="F329" s="1110">
        <v>10208.264999999999</v>
      </c>
      <c r="G329" s="1110">
        <v>10846.308999999999</v>
      </c>
      <c r="H329" s="1110">
        <v>8676.9</v>
      </c>
      <c r="I329" s="1110">
        <v>8678.2999999999993</v>
      </c>
      <c r="J329" s="1110">
        <v>9121.1020000000008</v>
      </c>
    </row>
    <row r="330" spans="1:10" s="1117" customFormat="1" ht="21" customHeight="1">
      <c r="A330" s="1115" t="s">
        <v>1423</v>
      </c>
      <c r="B330" s="1473">
        <v>229.46269183080599</v>
      </c>
      <c r="C330" s="1856">
        <v>245.2</v>
      </c>
      <c r="D330" s="1116">
        <v>199.99799999999999</v>
      </c>
      <c r="E330" s="1116">
        <v>199.28200000000001</v>
      </c>
      <c r="F330" s="1116">
        <v>199.46</v>
      </c>
      <c r="G330" s="1116">
        <v>207.4</v>
      </c>
      <c r="H330" s="1116">
        <v>183.5</v>
      </c>
      <c r="I330" s="1116">
        <v>184.9</v>
      </c>
      <c r="J330" s="1116">
        <v>193.8</v>
      </c>
    </row>
    <row r="331" spans="1:10" s="79" customFormat="1" ht="7.5" customHeight="1">
      <c r="B331" s="1087"/>
      <c r="C331" s="1087"/>
      <c r="D331" s="1087"/>
    </row>
    <row r="332" spans="1:10" s="897" customFormat="1" ht="12.75" customHeight="1">
      <c r="A332" s="2432" t="s">
        <v>882</v>
      </c>
      <c r="B332" s="2432"/>
      <c r="C332" s="2432"/>
      <c r="D332" s="2432"/>
      <c r="E332" s="2432"/>
      <c r="F332" s="2432"/>
      <c r="G332" s="2432"/>
      <c r="H332" s="2432"/>
      <c r="I332" s="2432"/>
      <c r="J332" s="2432"/>
    </row>
    <row r="333" spans="1:10" s="897" customFormat="1" ht="21.75" customHeight="1">
      <c r="A333" s="2432" t="s">
        <v>883</v>
      </c>
      <c r="B333" s="2432"/>
      <c r="C333" s="2432"/>
      <c r="D333" s="2432"/>
      <c r="E333" s="2432"/>
      <c r="F333" s="2432"/>
      <c r="G333" s="2432"/>
      <c r="H333" s="2432"/>
      <c r="I333" s="2432"/>
      <c r="J333" s="2432"/>
    </row>
    <row r="334" spans="1:10" s="897" customFormat="1" ht="29.25" customHeight="1">
      <c r="A334" s="2432" t="s">
        <v>884</v>
      </c>
      <c r="B334" s="2432"/>
      <c r="C334" s="2432"/>
      <c r="D334" s="2432"/>
      <c r="E334" s="2432"/>
      <c r="F334" s="2432"/>
      <c r="G334" s="2432"/>
      <c r="H334" s="2432"/>
      <c r="I334" s="2432"/>
      <c r="J334" s="2432"/>
    </row>
    <row r="335" spans="1:10" s="79" customFormat="1" ht="7.5" customHeight="1">
      <c r="B335" s="1087"/>
      <c r="C335" s="1087"/>
      <c r="D335" s="1087"/>
    </row>
  </sheetData>
  <mergeCells count="27">
    <mergeCell ref="A79:J79"/>
    <mergeCell ref="A145:J145"/>
    <mergeCell ref="A117:J117"/>
    <mergeCell ref="A119:J119"/>
    <mergeCell ref="A49:E49"/>
    <mergeCell ref="A334:J334"/>
    <mergeCell ref="A295:J295"/>
    <mergeCell ref="A312:J312"/>
    <mergeCell ref="A313:J313"/>
    <mergeCell ref="A314:J314"/>
    <mergeCell ref="A316:J316"/>
    <mergeCell ref="A37:J37"/>
    <mergeCell ref="A77:J77"/>
    <mergeCell ref="A332:J332"/>
    <mergeCell ref="A333:J333"/>
    <mergeCell ref="A250:J250"/>
    <mergeCell ref="A251:J251"/>
    <mergeCell ref="A252:J252"/>
    <mergeCell ref="A294:J294"/>
    <mergeCell ref="A202:J202"/>
    <mergeCell ref="A203:J203"/>
    <mergeCell ref="A201:J201"/>
    <mergeCell ref="A200:J200"/>
    <mergeCell ref="A205:J205"/>
    <mergeCell ref="A39:J39"/>
    <mergeCell ref="A40:J40"/>
    <mergeCell ref="A81:J81"/>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- 1Q15&amp;C&amp;8CHAPTER 2 SEGMENTAL REPORTING&amp;R&amp;8Main subsidiaries and product units </oddHeader>
  </headerFooter>
  <rowBreaks count="7" manualBreakCount="7">
    <brk id="40" max="9" man="1"/>
    <brk id="79" max="16383" man="1"/>
    <brk id="115" max="16383" man="1"/>
    <brk id="158" max="16383" man="1"/>
    <brk id="203" max="9" man="1"/>
    <brk id="252" max="16383" man="1"/>
    <brk id="295"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showGridLines="0" zoomScale="140" zoomScaleNormal="140" zoomScaleSheetLayoutView="90" workbookViewId="0"/>
  </sheetViews>
  <sheetFormatPr baseColWidth="10" defaultColWidth="9.140625" defaultRowHeight="9"/>
  <cols>
    <col min="1" max="1" width="35.28515625" style="79" customWidth="1"/>
    <col min="2" max="4" width="6.42578125" style="1087" customWidth="1"/>
    <col min="5" max="12" width="6.42578125" style="79" customWidth="1"/>
    <col min="13" max="256" width="9.140625" style="79"/>
    <col min="257" max="257" width="38.7109375" style="79" customWidth="1"/>
    <col min="258" max="258" width="9.28515625" style="79" customWidth="1"/>
    <col min="259" max="261" width="9.140625" style="79" customWidth="1"/>
    <col min="262" max="262" width="9.28515625" style="79" customWidth="1"/>
    <col min="263" max="512" width="9.140625" style="79"/>
    <col min="513" max="513" width="38.7109375" style="79" customWidth="1"/>
    <col min="514" max="514" width="9.28515625" style="79" customWidth="1"/>
    <col min="515" max="517" width="9.140625" style="79" customWidth="1"/>
    <col min="518" max="518" width="9.28515625" style="79" customWidth="1"/>
    <col min="519" max="768" width="9.140625" style="79"/>
    <col min="769" max="769" width="38.7109375" style="79" customWidth="1"/>
    <col min="770" max="770" width="9.28515625" style="79" customWidth="1"/>
    <col min="771" max="773" width="9.140625" style="79" customWidth="1"/>
    <col min="774" max="774" width="9.28515625" style="79" customWidth="1"/>
    <col min="775" max="1024" width="9.140625" style="79"/>
    <col min="1025" max="1025" width="38.7109375" style="79" customWidth="1"/>
    <col min="1026" max="1026" width="9.28515625" style="79" customWidth="1"/>
    <col min="1027" max="1029" width="9.140625" style="79" customWidth="1"/>
    <col min="1030" max="1030" width="9.28515625" style="79" customWidth="1"/>
    <col min="1031" max="1280" width="9.140625" style="79"/>
    <col min="1281" max="1281" width="38.7109375" style="79" customWidth="1"/>
    <col min="1282" max="1282" width="9.28515625" style="79" customWidth="1"/>
    <col min="1283" max="1285" width="9.140625" style="79" customWidth="1"/>
    <col min="1286" max="1286" width="9.28515625" style="79" customWidth="1"/>
    <col min="1287" max="1536" width="9.140625" style="79"/>
    <col min="1537" max="1537" width="38.7109375" style="79" customWidth="1"/>
    <col min="1538" max="1538" width="9.28515625" style="79" customWidth="1"/>
    <col min="1539" max="1541" width="9.140625" style="79" customWidth="1"/>
    <col min="1542" max="1542" width="9.28515625" style="79" customWidth="1"/>
    <col min="1543" max="1792" width="9.140625" style="79"/>
    <col min="1793" max="1793" width="38.7109375" style="79" customWidth="1"/>
    <col min="1794" max="1794" width="9.28515625" style="79" customWidth="1"/>
    <col min="1795" max="1797" width="9.140625" style="79" customWidth="1"/>
    <col min="1798" max="1798" width="9.28515625" style="79" customWidth="1"/>
    <col min="1799" max="2048" width="9.140625" style="79"/>
    <col min="2049" max="2049" width="38.7109375" style="79" customWidth="1"/>
    <col min="2050" max="2050" width="9.28515625" style="79" customWidth="1"/>
    <col min="2051" max="2053" width="9.140625" style="79" customWidth="1"/>
    <col min="2054" max="2054" width="9.28515625" style="79" customWidth="1"/>
    <col min="2055" max="2304" width="9.140625" style="79"/>
    <col min="2305" max="2305" width="38.7109375" style="79" customWidth="1"/>
    <col min="2306" max="2306" width="9.28515625" style="79" customWidth="1"/>
    <col min="2307" max="2309" width="9.140625" style="79" customWidth="1"/>
    <col min="2310" max="2310" width="9.28515625" style="79" customWidth="1"/>
    <col min="2311" max="2560" width="9.140625" style="79"/>
    <col min="2561" max="2561" width="38.7109375" style="79" customWidth="1"/>
    <col min="2562" max="2562" width="9.28515625" style="79" customWidth="1"/>
    <col min="2563" max="2565" width="9.140625" style="79" customWidth="1"/>
    <col min="2566" max="2566" width="9.28515625" style="79" customWidth="1"/>
    <col min="2567" max="2816" width="9.140625" style="79"/>
    <col min="2817" max="2817" width="38.7109375" style="79" customWidth="1"/>
    <col min="2818" max="2818" width="9.28515625" style="79" customWidth="1"/>
    <col min="2819" max="2821" width="9.140625" style="79" customWidth="1"/>
    <col min="2822" max="2822" width="9.28515625" style="79" customWidth="1"/>
    <col min="2823" max="3072" width="9.140625" style="79"/>
    <col min="3073" max="3073" width="38.7109375" style="79" customWidth="1"/>
    <col min="3074" max="3074" width="9.28515625" style="79" customWidth="1"/>
    <col min="3075" max="3077" width="9.140625" style="79" customWidth="1"/>
    <col min="3078" max="3078" width="9.28515625" style="79" customWidth="1"/>
    <col min="3079" max="3328" width="9.140625" style="79"/>
    <col min="3329" max="3329" width="38.7109375" style="79" customWidth="1"/>
    <col min="3330" max="3330" width="9.28515625" style="79" customWidth="1"/>
    <col min="3331" max="3333" width="9.140625" style="79" customWidth="1"/>
    <col min="3334" max="3334" width="9.28515625" style="79" customWidth="1"/>
    <col min="3335" max="3584" width="9.140625" style="79"/>
    <col min="3585" max="3585" width="38.7109375" style="79" customWidth="1"/>
    <col min="3586" max="3586" width="9.28515625" style="79" customWidth="1"/>
    <col min="3587" max="3589" width="9.140625" style="79" customWidth="1"/>
    <col min="3590" max="3590" width="9.28515625" style="79" customWidth="1"/>
    <col min="3591" max="3840" width="9.140625" style="79"/>
    <col min="3841" max="3841" width="38.7109375" style="79" customWidth="1"/>
    <col min="3842" max="3842" width="9.28515625" style="79" customWidth="1"/>
    <col min="3843" max="3845" width="9.140625" style="79" customWidth="1"/>
    <col min="3846" max="3846" width="9.28515625" style="79" customWidth="1"/>
    <col min="3847" max="4096" width="9.140625" style="79"/>
    <col min="4097" max="4097" width="38.7109375" style="79" customWidth="1"/>
    <col min="4098" max="4098" width="9.28515625" style="79" customWidth="1"/>
    <col min="4099" max="4101" width="9.140625" style="79" customWidth="1"/>
    <col min="4102" max="4102" width="9.28515625" style="79" customWidth="1"/>
    <col min="4103" max="4352" width="9.140625" style="79"/>
    <col min="4353" max="4353" width="38.7109375" style="79" customWidth="1"/>
    <col min="4354" max="4354" width="9.28515625" style="79" customWidth="1"/>
    <col min="4355" max="4357" width="9.140625" style="79" customWidth="1"/>
    <col min="4358" max="4358" width="9.28515625" style="79" customWidth="1"/>
    <col min="4359" max="4608" width="9.140625" style="79"/>
    <col min="4609" max="4609" width="38.7109375" style="79" customWidth="1"/>
    <col min="4610" max="4610" width="9.28515625" style="79" customWidth="1"/>
    <col min="4611" max="4613" width="9.140625" style="79" customWidth="1"/>
    <col min="4614" max="4614" width="9.28515625" style="79" customWidth="1"/>
    <col min="4615" max="4864" width="9.140625" style="79"/>
    <col min="4865" max="4865" width="38.7109375" style="79" customWidth="1"/>
    <col min="4866" max="4866" width="9.28515625" style="79" customWidth="1"/>
    <col min="4867" max="4869" width="9.140625" style="79" customWidth="1"/>
    <col min="4870" max="4870" width="9.28515625" style="79" customWidth="1"/>
    <col min="4871" max="5120" width="9.140625" style="79"/>
    <col min="5121" max="5121" width="38.7109375" style="79" customWidth="1"/>
    <col min="5122" max="5122" width="9.28515625" style="79" customWidth="1"/>
    <col min="5123" max="5125" width="9.140625" style="79" customWidth="1"/>
    <col min="5126" max="5126" width="9.28515625" style="79" customWidth="1"/>
    <col min="5127" max="5376" width="9.140625" style="79"/>
    <col min="5377" max="5377" width="38.7109375" style="79" customWidth="1"/>
    <col min="5378" max="5378" width="9.28515625" style="79" customWidth="1"/>
    <col min="5379" max="5381" width="9.140625" style="79" customWidth="1"/>
    <col min="5382" max="5382" width="9.28515625" style="79" customWidth="1"/>
    <col min="5383" max="5632" width="9.140625" style="79"/>
    <col min="5633" max="5633" width="38.7109375" style="79" customWidth="1"/>
    <col min="5634" max="5634" width="9.28515625" style="79" customWidth="1"/>
    <col min="5635" max="5637" width="9.140625" style="79" customWidth="1"/>
    <col min="5638" max="5638" width="9.28515625" style="79" customWidth="1"/>
    <col min="5639" max="5888" width="9.140625" style="79"/>
    <col min="5889" max="5889" width="38.7109375" style="79" customWidth="1"/>
    <col min="5890" max="5890" width="9.28515625" style="79" customWidth="1"/>
    <col min="5891" max="5893" width="9.140625" style="79" customWidth="1"/>
    <col min="5894" max="5894" width="9.28515625" style="79" customWidth="1"/>
    <col min="5895" max="6144" width="9.140625" style="79"/>
    <col min="6145" max="6145" width="38.7109375" style="79" customWidth="1"/>
    <col min="6146" max="6146" width="9.28515625" style="79" customWidth="1"/>
    <col min="6147" max="6149" width="9.140625" style="79" customWidth="1"/>
    <col min="6150" max="6150" width="9.28515625" style="79" customWidth="1"/>
    <col min="6151" max="6400" width="9.140625" style="79"/>
    <col min="6401" max="6401" width="38.7109375" style="79" customWidth="1"/>
    <col min="6402" max="6402" width="9.28515625" style="79" customWidth="1"/>
    <col min="6403" max="6405" width="9.140625" style="79" customWidth="1"/>
    <col min="6406" max="6406" width="9.28515625" style="79" customWidth="1"/>
    <col min="6407" max="6656" width="9.140625" style="79"/>
    <col min="6657" max="6657" width="38.7109375" style="79" customWidth="1"/>
    <col min="6658" max="6658" width="9.28515625" style="79" customWidth="1"/>
    <col min="6659" max="6661" width="9.140625" style="79" customWidth="1"/>
    <col min="6662" max="6662" width="9.28515625" style="79" customWidth="1"/>
    <col min="6663" max="6912" width="9.140625" style="79"/>
    <col min="6913" max="6913" width="38.7109375" style="79" customWidth="1"/>
    <col min="6914" max="6914" width="9.28515625" style="79" customWidth="1"/>
    <col min="6915" max="6917" width="9.140625" style="79" customWidth="1"/>
    <col min="6918" max="6918" width="9.28515625" style="79" customWidth="1"/>
    <col min="6919" max="7168" width="9.140625" style="79"/>
    <col min="7169" max="7169" width="38.7109375" style="79" customWidth="1"/>
    <col min="7170" max="7170" width="9.28515625" style="79" customWidth="1"/>
    <col min="7171" max="7173" width="9.140625" style="79" customWidth="1"/>
    <col min="7174" max="7174" width="9.28515625" style="79" customWidth="1"/>
    <col min="7175" max="7424" width="9.140625" style="79"/>
    <col min="7425" max="7425" width="38.7109375" style="79" customWidth="1"/>
    <col min="7426" max="7426" width="9.28515625" style="79" customWidth="1"/>
    <col min="7427" max="7429" width="9.140625" style="79" customWidth="1"/>
    <col min="7430" max="7430" width="9.28515625" style="79" customWidth="1"/>
    <col min="7431" max="7680" width="9.140625" style="79"/>
    <col min="7681" max="7681" width="38.7109375" style="79" customWidth="1"/>
    <col min="7682" max="7682" width="9.28515625" style="79" customWidth="1"/>
    <col min="7683" max="7685" width="9.140625" style="79" customWidth="1"/>
    <col min="7686" max="7686" width="9.28515625" style="79" customWidth="1"/>
    <col min="7687" max="7936" width="9.140625" style="79"/>
    <col min="7937" max="7937" width="38.7109375" style="79" customWidth="1"/>
    <col min="7938" max="7938" width="9.28515625" style="79" customWidth="1"/>
    <col min="7939" max="7941" width="9.140625" style="79" customWidth="1"/>
    <col min="7942" max="7942" width="9.28515625" style="79" customWidth="1"/>
    <col min="7943" max="8192" width="9.140625" style="79"/>
    <col min="8193" max="8193" width="38.7109375" style="79" customWidth="1"/>
    <col min="8194" max="8194" width="9.28515625" style="79" customWidth="1"/>
    <col min="8195" max="8197" width="9.140625" style="79" customWidth="1"/>
    <col min="8198" max="8198" width="9.28515625" style="79" customWidth="1"/>
    <col min="8199" max="8448" width="9.140625" style="79"/>
    <col min="8449" max="8449" width="38.7109375" style="79" customWidth="1"/>
    <col min="8450" max="8450" width="9.28515625" style="79" customWidth="1"/>
    <col min="8451" max="8453" width="9.140625" style="79" customWidth="1"/>
    <col min="8454" max="8454" width="9.28515625" style="79" customWidth="1"/>
    <col min="8455" max="8704" width="9.140625" style="79"/>
    <col min="8705" max="8705" width="38.7109375" style="79" customWidth="1"/>
    <col min="8706" max="8706" width="9.28515625" style="79" customWidth="1"/>
    <col min="8707" max="8709" width="9.140625" style="79" customWidth="1"/>
    <col min="8710" max="8710" width="9.28515625" style="79" customWidth="1"/>
    <col min="8711" max="8960" width="9.140625" style="79"/>
    <col min="8961" max="8961" width="38.7109375" style="79" customWidth="1"/>
    <col min="8962" max="8962" width="9.28515625" style="79" customWidth="1"/>
    <col min="8963" max="8965" width="9.140625" style="79" customWidth="1"/>
    <col min="8966" max="8966" width="9.28515625" style="79" customWidth="1"/>
    <col min="8967" max="9216" width="9.140625" style="79"/>
    <col min="9217" max="9217" width="38.7109375" style="79" customWidth="1"/>
    <col min="9218" max="9218" width="9.28515625" style="79" customWidth="1"/>
    <col min="9219" max="9221" width="9.140625" style="79" customWidth="1"/>
    <col min="9222" max="9222" width="9.28515625" style="79" customWidth="1"/>
    <col min="9223" max="9472" width="9.140625" style="79"/>
    <col min="9473" max="9473" width="38.7109375" style="79" customWidth="1"/>
    <col min="9474" max="9474" width="9.28515625" style="79" customWidth="1"/>
    <col min="9475" max="9477" width="9.140625" style="79" customWidth="1"/>
    <col min="9478" max="9478" width="9.28515625" style="79" customWidth="1"/>
    <col min="9479" max="9728" width="9.140625" style="79"/>
    <col min="9729" max="9729" width="38.7109375" style="79" customWidth="1"/>
    <col min="9730" max="9730" width="9.28515625" style="79" customWidth="1"/>
    <col min="9731" max="9733" width="9.140625" style="79" customWidth="1"/>
    <col min="9734" max="9734" width="9.28515625" style="79" customWidth="1"/>
    <col min="9735" max="9984" width="9.140625" style="79"/>
    <col min="9985" max="9985" width="38.7109375" style="79" customWidth="1"/>
    <col min="9986" max="9986" width="9.28515625" style="79" customWidth="1"/>
    <col min="9987" max="9989" width="9.140625" style="79" customWidth="1"/>
    <col min="9990" max="9990" width="9.28515625" style="79" customWidth="1"/>
    <col min="9991" max="10240" width="9.140625" style="79"/>
    <col min="10241" max="10241" width="38.7109375" style="79" customWidth="1"/>
    <col min="10242" max="10242" width="9.28515625" style="79" customWidth="1"/>
    <col min="10243" max="10245" width="9.140625" style="79" customWidth="1"/>
    <col min="10246" max="10246" width="9.28515625" style="79" customWidth="1"/>
    <col min="10247" max="10496" width="9.140625" style="79"/>
    <col min="10497" max="10497" width="38.7109375" style="79" customWidth="1"/>
    <col min="10498" max="10498" width="9.28515625" style="79" customWidth="1"/>
    <col min="10499" max="10501" width="9.140625" style="79" customWidth="1"/>
    <col min="10502" max="10502" width="9.28515625" style="79" customWidth="1"/>
    <col min="10503" max="10752" width="9.140625" style="79"/>
    <col min="10753" max="10753" width="38.7109375" style="79" customWidth="1"/>
    <col min="10754" max="10754" width="9.28515625" style="79" customWidth="1"/>
    <col min="10755" max="10757" width="9.140625" style="79" customWidth="1"/>
    <col min="10758" max="10758" width="9.28515625" style="79" customWidth="1"/>
    <col min="10759" max="11008" width="9.140625" style="79"/>
    <col min="11009" max="11009" width="38.7109375" style="79" customWidth="1"/>
    <col min="11010" max="11010" width="9.28515625" style="79" customWidth="1"/>
    <col min="11011" max="11013" width="9.140625" style="79" customWidth="1"/>
    <col min="11014" max="11014" width="9.28515625" style="79" customWidth="1"/>
    <col min="11015" max="11264" width="9.140625" style="79"/>
    <col min="11265" max="11265" width="38.7109375" style="79" customWidth="1"/>
    <col min="11266" max="11266" width="9.28515625" style="79" customWidth="1"/>
    <col min="11267" max="11269" width="9.140625" style="79" customWidth="1"/>
    <col min="11270" max="11270" width="9.28515625" style="79" customWidth="1"/>
    <col min="11271" max="11520" width="9.140625" style="79"/>
    <col min="11521" max="11521" width="38.7109375" style="79" customWidth="1"/>
    <col min="11522" max="11522" width="9.28515625" style="79" customWidth="1"/>
    <col min="11523" max="11525" width="9.140625" style="79" customWidth="1"/>
    <col min="11526" max="11526" width="9.28515625" style="79" customWidth="1"/>
    <col min="11527" max="11776" width="9.140625" style="79"/>
    <col min="11777" max="11777" width="38.7109375" style="79" customWidth="1"/>
    <col min="11778" max="11778" width="9.28515625" style="79" customWidth="1"/>
    <col min="11779" max="11781" width="9.140625" style="79" customWidth="1"/>
    <col min="11782" max="11782" width="9.28515625" style="79" customWidth="1"/>
    <col min="11783" max="12032" width="9.140625" style="79"/>
    <col min="12033" max="12033" width="38.7109375" style="79" customWidth="1"/>
    <col min="12034" max="12034" width="9.28515625" style="79" customWidth="1"/>
    <col min="12035" max="12037" width="9.140625" style="79" customWidth="1"/>
    <col min="12038" max="12038" width="9.28515625" style="79" customWidth="1"/>
    <col min="12039" max="12288" width="9.140625" style="79"/>
    <col min="12289" max="12289" width="38.7109375" style="79" customWidth="1"/>
    <col min="12290" max="12290" width="9.28515625" style="79" customWidth="1"/>
    <col min="12291" max="12293" width="9.140625" style="79" customWidth="1"/>
    <col min="12294" max="12294" width="9.28515625" style="79" customWidth="1"/>
    <col min="12295" max="12544" width="9.140625" style="79"/>
    <col min="12545" max="12545" width="38.7109375" style="79" customWidth="1"/>
    <col min="12546" max="12546" width="9.28515625" style="79" customWidth="1"/>
    <col min="12547" max="12549" width="9.140625" style="79" customWidth="1"/>
    <col min="12550" max="12550" width="9.28515625" style="79" customWidth="1"/>
    <col min="12551" max="12800" width="9.140625" style="79"/>
    <col min="12801" max="12801" width="38.7109375" style="79" customWidth="1"/>
    <col min="12802" max="12802" width="9.28515625" style="79" customWidth="1"/>
    <col min="12803" max="12805" width="9.140625" style="79" customWidth="1"/>
    <col min="12806" max="12806" width="9.28515625" style="79" customWidth="1"/>
    <col min="12807" max="13056" width="9.140625" style="79"/>
    <col min="13057" max="13057" width="38.7109375" style="79" customWidth="1"/>
    <col min="13058" max="13058" width="9.28515625" style="79" customWidth="1"/>
    <col min="13059" max="13061" width="9.140625" style="79" customWidth="1"/>
    <col min="13062" max="13062" width="9.28515625" style="79" customWidth="1"/>
    <col min="13063" max="13312" width="9.140625" style="79"/>
    <col min="13313" max="13313" width="38.7109375" style="79" customWidth="1"/>
    <col min="13314" max="13314" width="9.28515625" style="79" customWidth="1"/>
    <col min="13315" max="13317" width="9.140625" style="79" customWidth="1"/>
    <col min="13318" max="13318" width="9.28515625" style="79" customWidth="1"/>
    <col min="13319" max="13568" width="9.140625" style="79"/>
    <col min="13569" max="13569" width="38.7109375" style="79" customWidth="1"/>
    <col min="13570" max="13570" width="9.28515625" style="79" customWidth="1"/>
    <col min="13571" max="13573" width="9.140625" style="79" customWidth="1"/>
    <col min="13574" max="13574" width="9.28515625" style="79" customWidth="1"/>
    <col min="13575" max="13824" width="9.140625" style="79"/>
    <col min="13825" max="13825" width="38.7109375" style="79" customWidth="1"/>
    <col min="13826" max="13826" width="9.28515625" style="79" customWidth="1"/>
    <col min="13827" max="13829" width="9.140625" style="79" customWidth="1"/>
    <col min="13830" max="13830" width="9.28515625" style="79" customWidth="1"/>
    <col min="13831" max="14080" width="9.140625" style="79"/>
    <col min="14081" max="14081" width="38.7109375" style="79" customWidth="1"/>
    <col min="14082" max="14082" width="9.28515625" style="79" customWidth="1"/>
    <col min="14083" max="14085" width="9.140625" style="79" customWidth="1"/>
    <col min="14086" max="14086" width="9.28515625" style="79" customWidth="1"/>
    <col min="14087" max="14336" width="9.140625" style="79"/>
    <col min="14337" max="14337" width="38.7109375" style="79" customWidth="1"/>
    <col min="14338" max="14338" width="9.28515625" style="79" customWidth="1"/>
    <col min="14339" max="14341" width="9.140625" style="79" customWidth="1"/>
    <col min="14342" max="14342" width="9.28515625" style="79" customWidth="1"/>
    <col min="14343" max="14592" width="9.140625" style="79"/>
    <col min="14593" max="14593" width="38.7109375" style="79" customWidth="1"/>
    <col min="14594" max="14594" width="9.28515625" style="79" customWidth="1"/>
    <col min="14595" max="14597" width="9.140625" style="79" customWidth="1"/>
    <col min="14598" max="14598" width="9.28515625" style="79" customWidth="1"/>
    <col min="14599" max="14848" width="9.140625" style="79"/>
    <col min="14849" max="14849" width="38.7109375" style="79" customWidth="1"/>
    <col min="14850" max="14850" width="9.28515625" style="79" customWidth="1"/>
    <col min="14851" max="14853" width="9.140625" style="79" customWidth="1"/>
    <col min="14854" max="14854" width="9.28515625" style="79" customWidth="1"/>
    <col min="14855" max="15104" width="9.140625" style="79"/>
    <col min="15105" max="15105" width="38.7109375" style="79" customWidth="1"/>
    <col min="15106" max="15106" width="9.28515625" style="79" customWidth="1"/>
    <col min="15107" max="15109" width="9.140625" style="79" customWidth="1"/>
    <col min="15110" max="15110" width="9.28515625" style="79" customWidth="1"/>
    <col min="15111" max="15360" width="9.140625" style="79"/>
    <col min="15361" max="15361" width="38.7109375" style="79" customWidth="1"/>
    <col min="15362" max="15362" width="9.28515625" style="79" customWidth="1"/>
    <col min="15363" max="15365" width="9.140625" style="79" customWidth="1"/>
    <col min="15366" max="15366" width="9.28515625" style="79" customWidth="1"/>
    <col min="15367" max="15616" width="9.140625" style="79"/>
    <col min="15617" max="15617" width="38.7109375" style="79" customWidth="1"/>
    <col min="15618" max="15618" width="9.28515625" style="79" customWidth="1"/>
    <col min="15619" max="15621" width="9.140625" style="79" customWidth="1"/>
    <col min="15622" max="15622" width="9.28515625" style="79" customWidth="1"/>
    <col min="15623" max="15872" width="9.140625" style="79"/>
    <col min="15873" max="15873" width="38.7109375" style="79" customWidth="1"/>
    <col min="15874" max="15874" width="9.28515625" style="79" customWidth="1"/>
    <col min="15875" max="15877" width="9.140625" style="79" customWidth="1"/>
    <col min="15878" max="15878" width="9.28515625" style="79" customWidth="1"/>
    <col min="15879" max="16128" width="9.140625" style="79"/>
    <col min="16129" max="16129" width="38.7109375" style="79" customWidth="1"/>
    <col min="16130" max="16130" width="9.28515625" style="79" customWidth="1"/>
    <col min="16131" max="16133" width="9.140625" style="79" customWidth="1"/>
    <col min="16134" max="16134" width="9.28515625" style="79" customWidth="1"/>
    <col min="16135" max="16384" width="9.140625" style="79"/>
  </cols>
  <sheetData>
    <row r="1" spans="1:10" s="622" customFormat="1" ht="22.5" customHeight="1">
      <c r="A1" s="739"/>
      <c r="B1" s="740"/>
      <c r="C1" s="740"/>
      <c r="D1" s="740"/>
      <c r="E1" s="740"/>
      <c r="F1" s="740"/>
      <c r="G1" s="740"/>
      <c r="H1" s="740"/>
      <c r="I1" s="740"/>
      <c r="J1" s="840"/>
    </row>
    <row r="2" spans="1:10" s="609" customFormat="1" ht="18.75" customHeight="1">
      <c r="A2" s="741" t="s">
        <v>1115</v>
      </c>
    </row>
    <row r="3" spans="1:10" s="609" customFormat="1" ht="12" customHeight="1"/>
    <row r="4" spans="1:10" s="878" customFormat="1" ht="13.5" customHeight="1">
      <c r="A4" s="877" t="s">
        <v>1</v>
      </c>
      <c r="B4" s="1235" t="s">
        <v>1546</v>
      </c>
      <c r="C4" s="310" t="s">
        <v>1488</v>
      </c>
      <c r="D4" s="822" t="s">
        <v>1385</v>
      </c>
      <c r="E4" s="822" t="s">
        <v>1258</v>
      </c>
      <c r="F4" s="822" t="s">
        <v>1189</v>
      </c>
      <c r="G4" s="822" t="s">
        <v>1052</v>
      </c>
      <c r="H4" s="822" t="s">
        <v>609</v>
      </c>
      <c r="I4" s="822" t="s">
        <v>328</v>
      </c>
      <c r="J4" s="822" t="s">
        <v>299</v>
      </c>
    </row>
    <row r="5" spans="1:10" s="878" customFormat="1" ht="12" customHeight="1">
      <c r="A5" s="879" t="s">
        <v>697</v>
      </c>
      <c r="B5" s="1402">
        <v>-5.2263024894416805</v>
      </c>
      <c r="C5" s="880">
        <v>-2.6424491776194863</v>
      </c>
      <c r="D5" s="1118">
        <v>-2.2932472975872988</v>
      </c>
      <c r="E5" s="1118">
        <v>-2.4584754283373114</v>
      </c>
      <c r="F5" s="1118">
        <v>-1.7983660838529243</v>
      </c>
      <c r="G5" s="1118">
        <v>2.6777449011656582</v>
      </c>
      <c r="H5" s="1118">
        <v>2.9703954686355374</v>
      </c>
      <c r="I5" s="1118">
        <v>-4.520326220583649</v>
      </c>
      <c r="J5" s="1118">
        <v>-4.6163208467726919</v>
      </c>
    </row>
    <row r="6" spans="1:10" s="878" customFormat="1" ht="12" customHeight="1">
      <c r="A6" s="881" t="s">
        <v>719</v>
      </c>
      <c r="B6" s="1403">
        <v>0.50511604173151081</v>
      </c>
      <c r="C6" s="882">
        <v>0.77925875791622712</v>
      </c>
      <c r="D6" s="1119">
        <v>0.88974124208377292</v>
      </c>
      <c r="E6" s="1119">
        <v>0.81900000000000006</v>
      </c>
      <c r="F6" s="1119">
        <v>0.79700000000000004</v>
      </c>
      <c r="G6" s="1119">
        <v>0.68499999999999961</v>
      </c>
      <c r="H6" s="1119">
        <v>0.67201379953459695</v>
      </c>
      <c r="I6" s="1119">
        <v>0.88140931695445457</v>
      </c>
      <c r="J6" s="1119">
        <v>0.91257688351094868</v>
      </c>
    </row>
    <row r="7" spans="1:10" s="878" customFormat="1" ht="12" customHeight="1">
      <c r="A7" s="879" t="s">
        <v>13</v>
      </c>
      <c r="B7" s="1404">
        <v>-4.7211864477101697</v>
      </c>
      <c r="C7" s="883">
        <v>-1.8631904197032592</v>
      </c>
      <c r="D7" s="883">
        <v>-1.4035060555035259</v>
      </c>
      <c r="E7" s="883">
        <v>-1.6394754283373114</v>
      </c>
      <c r="F7" s="883">
        <v>-1.0013660838529241</v>
      </c>
      <c r="G7" s="883">
        <v>3.3627449011656578</v>
      </c>
      <c r="H7" s="883">
        <v>3.6424092681701343</v>
      </c>
      <c r="I7" s="883">
        <v>-3.6389169036291946</v>
      </c>
      <c r="J7" s="883">
        <v>-3.7037439632617435</v>
      </c>
    </row>
    <row r="8" spans="1:10" s="878" customFormat="1" ht="12" customHeight="1">
      <c r="A8" s="887" t="s">
        <v>885</v>
      </c>
      <c r="B8" s="1408"/>
      <c r="C8" s="889"/>
      <c r="D8" s="889"/>
      <c r="E8" s="889"/>
      <c r="F8" s="889"/>
      <c r="G8" s="889"/>
      <c r="H8" s="889"/>
      <c r="I8" s="889"/>
      <c r="J8" s="889"/>
    </row>
    <row r="9" spans="1:10" s="878" customFormat="1" ht="12" customHeight="1">
      <c r="A9" s="1120" t="s">
        <v>886</v>
      </c>
      <c r="B9" s="1407">
        <v>83.642045999999993</v>
      </c>
      <c r="C9" s="888">
        <v>79.515998682500012</v>
      </c>
      <c r="D9" s="1121">
        <v>82.580305440833328</v>
      </c>
      <c r="E9" s="1121">
        <v>80.317544150833342</v>
      </c>
      <c r="F9" s="1121">
        <v>72.919613724596772</v>
      </c>
      <c r="G9" s="1121">
        <v>73.762738910483861</v>
      </c>
      <c r="H9" s="1121">
        <v>68.806051206666666</v>
      </c>
      <c r="I9" s="1121">
        <v>74.338634780000007</v>
      </c>
      <c r="J9" s="1121">
        <v>68.399585720000005</v>
      </c>
    </row>
    <row r="10" spans="1:10" s="878" customFormat="1" ht="12" customHeight="1">
      <c r="A10" s="1120" t="s">
        <v>887</v>
      </c>
      <c r="B10" s="1407">
        <v>131.67276806400002</v>
      </c>
      <c r="C10" s="888">
        <v>171.27677299949983</v>
      </c>
      <c r="D10" s="1121">
        <v>143.04487451516661</v>
      </c>
      <c r="E10" s="1121">
        <v>135.79711044416666</v>
      </c>
      <c r="F10" s="1121">
        <v>132.12529188740325</v>
      </c>
      <c r="G10" s="1121">
        <v>132.34633080951619</v>
      </c>
      <c r="H10" s="1121">
        <v>134.34531820533334</v>
      </c>
      <c r="I10" s="1121">
        <v>110.45560188499999</v>
      </c>
      <c r="J10" s="1121">
        <v>119.690168844</v>
      </c>
    </row>
    <row r="11" spans="1:10" s="878" customFormat="1" ht="12" customHeight="1">
      <c r="A11" s="881" t="s">
        <v>16</v>
      </c>
      <c r="B11" s="1403">
        <v>2.6072527619999999</v>
      </c>
      <c r="C11" s="882">
        <v>5.4862731319999085</v>
      </c>
      <c r="D11" s="1119">
        <v>-23.163442572000001</v>
      </c>
      <c r="E11" s="1119">
        <v>4.4134532900000067</v>
      </c>
      <c r="F11" s="1119">
        <v>-44.693787335000003</v>
      </c>
      <c r="G11" s="1119">
        <v>4.0478088999999997</v>
      </c>
      <c r="H11" s="1119">
        <v>2.889555659</v>
      </c>
      <c r="I11" s="1119">
        <v>3.3993385509999992</v>
      </c>
      <c r="J11" s="1119">
        <v>3.2514834560000003</v>
      </c>
    </row>
    <row r="12" spans="1:10" s="878" customFormat="1" ht="12" customHeight="1">
      <c r="A12" s="879" t="s">
        <v>120</v>
      </c>
      <c r="B12" s="1404">
        <v>213.20088037828984</v>
      </c>
      <c r="C12" s="883">
        <v>254.4158543942965</v>
      </c>
      <c r="D12" s="883">
        <v>201.05823132849639</v>
      </c>
      <c r="E12" s="883">
        <v>218.88863245666272</v>
      </c>
      <c r="F12" s="883">
        <v>159.34975219314711</v>
      </c>
      <c r="G12" s="883">
        <v>213.51962352116573</v>
      </c>
      <c r="H12" s="883">
        <v>209.68333433917013</v>
      </c>
      <c r="I12" s="883">
        <v>184.5546583123708</v>
      </c>
      <c r="J12" s="883">
        <v>187.63749405673823</v>
      </c>
    </row>
    <row r="13" spans="1:10" s="878" customFormat="1" ht="12" customHeight="1">
      <c r="A13" s="881" t="s">
        <v>170</v>
      </c>
      <c r="B13" s="1403">
        <v>127.877557864</v>
      </c>
      <c r="C13" s="882">
        <v>129.37007753099977</v>
      </c>
      <c r="D13" s="1119">
        <v>136.03061510200007</v>
      </c>
      <c r="E13" s="1119">
        <v>134.36820340399998</v>
      </c>
      <c r="F13" s="1119">
        <v>116.863105836</v>
      </c>
      <c r="G13" s="1119">
        <v>142.39308887699997</v>
      </c>
      <c r="H13" s="1119">
        <v>134.75530460000004</v>
      </c>
      <c r="I13" s="1119">
        <v>137.95863349400003</v>
      </c>
      <c r="J13" s="1119">
        <v>143.22655419699998</v>
      </c>
    </row>
    <row r="14" spans="1:10" s="878" customFormat="1" ht="12" customHeight="1">
      <c r="A14" s="879" t="s">
        <v>9</v>
      </c>
      <c r="B14" s="1404">
        <v>85.323322514289842</v>
      </c>
      <c r="C14" s="883">
        <v>125.04577686329674</v>
      </c>
      <c r="D14" s="883">
        <v>65.02761622649632</v>
      </c>
      <c r="E14" s="883">
        <v>84.520429052662735</v>
      </c>
      <c r="F14" s="883">
        <v>42.486646357147109</v>
      </c>
      <c r="G14" s="883">
        <v>71.126534644165758</v>
      </c>
      <c r="H14" s="883">
        <v>74.928029739170086</v>
      </c>
      <c r="I14" s="883">
        <v>46.596024818370779</v>
      </c>
      <c r="J14" s="883">
        <v>44.410939859738249</v>
      </c>
    </row>
    <row r="15" spans="1:10" s="878" customFormat="1" ht="12" customHeight="1">
      <c r="A15" s="887" t="s">
        <v>1207</v>
      </c>
      <c r="B15" s="1408">
        <v>23.037297078858259</v>
      </c>
      <c r="C15" s="889">
        <v>33.762359753090124</v>
      </c>
      <c r="D15" s="889">
        <v>17.557456381154008</v>
      </c>
      <c r="E15" s="889">
        <v>22.820515844218939</v>
      </c>
      <c r="F15" s="889">
        <v>11.47139451642972</v>
      </c>
      <c r="G15" s="889">
        <v>19.915429700366413</v>
      </c>
      <c r="H15" s="889">
        <v>20.979848326967627</v>
      </c>
      <c r="I15" s="889">
        <v>13.04688694914382</v>
      </c>
      <c r="J15" s="889">
        <v>12.435063160726711</v>
      </c>
    </row>
    <row r="16" spans="1:10" s="892" customFormat="1" ht="12" customHeight="1">
      <c r="A16" s="890" t="s">
        <v>10</v>
      </c>
      <c r="B16" s="1409">
        <v>62.286025435431583</v>
      </c>
      <c r="C16" s="891">
        <v>91.283417110206614</v>
      </c>
      <c r="D16" s="891">
        <v>47.470159845342309</v>
      </c>
      <c r="E16" s="891">
        <v>61.699913208443796</v>
      </c>
      <c r="F16" s="891">
        <v>31.01525184071739</v>
      </c>
      <c r="G16" s="891">
        <v>51.211104943799342</v>
      </c>
      <c r="H16" s="891">
        <v>53.948181412202459</v>
      </c>
      <c r="I16" s="891">
        <v>33.549137869226961</v>
      </c>
      <c r="J16" s="891">
        <v>31.975876699011536</v>
      </c>
    </row>
    <row r="17" spans="1:13" s="894" customFormat="1" ht="12" customHeight="1">
      <c r="A17" s="893"/>
      <c r="B17" s="1122"/>
      <c r="C17" s="1122"/>
      <c r="D17" s="1122"/>
      <c r="E17" s="1122"/>
      <c r="F17" s="1122"/>
      <c r="G17" s="1122"/>
      <c r="H17" s="1122"/>
      <c r="I17" s="1122"/>
      <c r="J17" s="1122"/>
    </row>
    <row r="18" spans="1:13" s="894" customFormat="1" ht="12" customHeight="1">
      <c r="A18" s="1123" t="s">
        <v>1527</v>
      </c>
      <c r="B18" s="1404"/>
      <c r="C18" s="883"/>
      <c r="D18" s="883"/>
      <c r="E18" s="883"/>
      <c r="F18" s="883"/>
      <c r="G18" s="883"/>
      <c r="H18" s="883"/>
      <c r="I18" s="883"/>
      <c r="J18" s="883"/>
    </row>
    <row r="19" spans="1:13" s="1124" customFormat="1" ht="12" customHeight="1">
      <c r="A19" s="895" t="s">
        <v>888</v>
      </c>
      <c r="B19" s="1408">
        <v>491.15569236900006</v>
      </c>
      <c r="C19" s="889">
        <v>488.96055553093998</v>
      </c>
      <c r="D19" s="889">
        <v>465.91086322922945</v>
      </c>
      <c r="E19" s="889">
        <v>458.16311080357002</v>
      </c>
      <c r="F19" s="889">
        <v>456.12331949520001</v>
      </c>
      <c r="G19" s="889">
        <v>442.20539984069057</v>
      </c>
      <c r="H19" s="889">
        <v>441.06236643662993</v>
      </c>
      <c r="I19" s="889">
        <v>428.53494302189995</v>
      </c>
      <c r="J19" s="889">
        <v>418.8522344208701</v>
      </c>
    </row>
    <row r="20" spans="1:13" s="1124" customFormat="1" ht="12" customHeight="1">
      <c r="A20" s="1125" t="s">
        <v>1528</v>
      </c>
      <c r="B20" s="1474">
        <v>248.98548795838002</v>
      </c>
      <c r="C20" s="1126">
        <v>252.77630952452995</v>
      </c>
      <c r="D20" s="1126">
        <v>246.36901319744001</v>
      </c>
      <c r="E20" s="1126">
        <v>242.36066962948001</v>
      </c>
      <c r="F20" s="1126">
        <v>243.45664304594001</v>
      </c>
      <c r="G20" s="1126">
        <v>234.38353846062995</v>
      </c>
      <c r="H20" s="1126">
        <v>244.65909166025006</v>
      </c>
      <c r="I20" s="1126">
        <v>239.16079100815995</v>
      </c>
      <c r="J20" s="1126">
        <v>235.20004262358006</v>
      </c>
    </row>
    <row r="21" spans="1:13" s="1124" customFormat="1" ht="12" customHeight="1">
      <c r="A21" s="898" t="s">
        <v>889</v>
      </c>
      <c r="B21" s="1408">
        <v>59.559727561999999</v>
      </c>
      <c r="C21" s="889">
        <v>52.94575768899</v>
      </c>
      <c r="D21" s="889">
        <v>50.408170336020007</v>
      </c>
      <c r="E21" s="889">
        <v>50.56571232049</v>
      </c>
      <c r="F21" s="889">
        <v>46.708332919220005</v>
      </c>
      <c r="G21" s="889">
        <v>44.443205241940007</v>
      </c>
      <c r="H21" s="889">
        <v>41.583094078119984</v>
      </c>
      <c r="I21" s="889">
        <v>38.19114241865001</v>
      </c>
      <c r="J21" s="889">
        <v>37.459267644230003</v>
      </c>
    </row>
    <row r="22" spans="1:13" s="878" customFormat="1" ht="12" customHeight="1">
      <c r="A22" s="884" t="s">
        <v>51</v>
      </c>
      <c r="B22" s="1405">
        <v>550.71541993100004</v>
      </c>
      <c r="C22" s="885">
        <v>541.90631321992998</v>
      </c>
      <c r="D22" s="885">
        <v>516.31903356524947</v>
      </c>
      <c r="E22" s="885">
        <v>508.72882312406</v>
      </c>
      <c r="F22" s="885">
        <v>502.83165241442003</v>
      </c>
      <c r="G22" s="885">
        <v>486.64860508263058</v>
      </c>
      <c r="H22" s="885">
        <v>482.64546051474991</v>
      </c>
      <c r="I22" s="885">
        <v>466.72608544054998</v>
      </c>
      <c r="J22" s="885">
        <v>456.31150206510011</v>
      </c>
    </row>
    <row r="23" spans="1:13" s="894" customFormat="1" ht="12" customHeight="1">
      <c r="A23" s="893"/>
      <c r="B23" s="1122"/>
      <c r="C23" s="1122"/>
      <c r="D23" s="1122"/>
      <c r="E23" s="1122"/>
      <c r="F23" s="1122"/>
      <c r="G23" s="1122"/>
      <c r="H23" s="1122"/>
      <c r="I23" s="1122"/>
      <c r="J23" s="1122"/>
    </row>
    <row r="24" spans="1:13" s="894" customFormat="1" ht="12" customHeight="1">
      <c r="A24" s="1123" t="s">
        <v>652</v>
      </c>
      <c r="B24" s="1475"/>
      <c r="C24" s="1857"/>
      <c r="D24" s="905"/>
      <c r="E24" s="905"/>
      <c r="F24" s="905"/>
      <c r="G24" s="883"/>
      <c r="H24" s="883"/>
      <c r="I24" s="905"/>
      <c r="J24" s="883"/>
    </row>
    <row r="25" spans="1:13" s="1124" customFormat="1" ht="12" customHeight="1">
      <c r="A25" s="898" t="s">
        <v>38</v>
      </c>
      <c r="B25" s="1476">
        <v>59.979845128736017</v>
      </c>
      <c r="C25" s="1128">
        <v>50.849848897585048</v>
      </c>
      <c r="D25" s="1128">
        <v>67.657322061959363</v>
      </c>
      <c r="E25" s="1128">
        <v>61.386560780219256</v>
      </c>
      <c r="F25" s="1128">
        <v>73.337488278206294</v>
      </c>
      <c r="G25" s="1128">
        <v>66.688525639370496</v>
      </c>
      <c r="H25" s="1128">
        <v>64.266101559615905</v>
      </c>
      <c r="I25" s="1128">
        <v>74.752181687278807</v>
      </c>
      <c r="J25" s="1128">
        <v>76.33152154211291</v>
      </c>
    </row>
    <row r="26" spans="1:13" s="894" customFormat="1" ht="12" customHeight="1">
      <c r="A26" s="931"/>
      <c r="B26" s="931"/>
      <c r="C26" s="1824"/>
      <c r="D26" s="931"/>
      <c r="E26" s="931"/>
      <c r="F26" s="931"/>
      <c r="G26" s="931"/>
      <c r="H26" s="931"/>
      <c r="I26" s="931"/>
      <c r="J26" s="931"/>
    </row>
    <row r="27" spans="1:13" s="894" customFormat="1" ht="19.5" customHeight="1">
      <c r="A27" s="2053" t="s">
        <v>1424</v>
      </c>
      <c r="B27" s="1404"/>
      <c r="C27" s="883"/>
      <c r="D27" s="883"/>
      <c r="E27" s="883"/>
      <c r="F27" s="883"/>
      <c r="G27" s="883"/>
      <c r="H27" s="883"/>
      <c r="I27" s="883"/>
      <c r="J27" s="883"/>
      <c r="K27" s="2077"/>
      <c r="L27" s="2078"/>
      <c r="M27" s="2078"/>
    </row>
    <row r="28" spans="1:13" s="1124" customFormat="1" ht="12" customHeight="1">
      <c r="A28" s="895" t="s">
        <v>890</v>
      </c>
      <c r="B28" s="1408">
        <v>3267.0918969999998</v>
      </c>
      <c r="C28" s="889">
        <v>522.19021501000088</v>
      </c>
      <c r="D28" s="889">
        <v>-192.39616949000083</v>
      </c>
      <c r="E28" s="889">
        <v>1957.6063138600002</v>
      </c>
      <c r="F28" s="889">
        <v>715.31978830999969</v>
      </c>
      <c r="G28" s="889">
        <v>820.05146726000078</v>
      </c>
      <c r="H28" s="889">
        <v>460.96864547999951</v>
      </c>
      <c r="I28" s="889">
        <v>104.29712199000002</v>
      </c>
      <c r="J28" s="889">
        <v>221.62416892000007</v>
      </c>
      <c r="K28" s="2077"/>
      <c r="L28" s="2079"/>
      <c r="M28" s="2079"/>
    </row>
    <row r="29" spans="1:13" s="1124" customFormat="1" ht="12" customHeight="1">
      <c r="A29" s="898" t="s">
        <v>891</v>
      </c>
      <c r="B29" s="1408">
        <v>-16228.814648</v>
      </c>
      <c r="C29" s="889">
        <v>2402.5980732399871</v>
      </c>
      <c r="D29" s="889">
        <v>4622.0937242500413</v>
      </c>
      <c r="E29" s="889">
        <v>-11423.32047635002</v>
      </c>
      <c r="F29" s="889">
        <v>7505.4954338499965</v>
      </c>
      <c r="G29" s="889">
        <v>-14757.932618849994</v>
      </c>
      <c r="H29" s="889">
        <v>-765.38849793000372</v>
      </c>
      <c r="I29" s="889">
        <v>3676.3416795299954</v>
      </c>
      <c r="J29" s="889">
        <v>3550.6328772700012</v>
      </c>
      <c r="K29" s="2079"/>
      <c r="L29" s="2080"/>
      <c r="M29" s="2080"/>
    </row>
    <row r="30" spans="1:13" s="878" customFormat="1" ht="12" customHeight="1">
      <c r="A30" s="884" t="s">
        <v>51</v>
      </c>
      <c r="B30" s="1405">
        <v>-12961.722750999999</v>
      </c>
      <c r="C30" s="885">
        <v>2924.788288249988</v>
      </c>
      <c r="D30" s="885">
        <v>4429.6975547600405</v>
      </c>
      <c r="E30" s="885">
        <v>-9465.7141624900196</v>
      </c>
      <c r="F30" s="885">
        <v>8220.8152221599958</v>
      </c>
      <c r="G30" s="885">
        <v>-13937.881151589994</v>
      </c>
      <c r="H30" s="885">
        <v>-304.41985245000421</v>
      </c>
      <c r="I30" s="885">
        <v>3780.6388015199955</v>
      </c>
      <c r="J30" s="885">
        <v>3772.2570461900013</v>
      </c>
      <c r="K30" s="2077"/>
      <c r="L30" s="2081"/>
      <c r="M30" s="2081"/>
    </row>
    <row r="31" spans="1:13" s="894" customFormat="1" ht="12" customHeight="1">
      <c r="A31" s="993" t="s">
        <v>1051</v>
      </c>
      <c r="B31" s="1404"/>
      <c r="C31" s="883"/>
      <c r="D31" s="883"/>
      <c r="E31" s="883"/>
      <c r="F31" s="883"/>
      <c r="G31" s="883"/>
      <c r="H31" s="883"/>
      <c r="I31" s="883"/>
      <c r="J31" s="883"/>
      <c r="K31" s="2079"/>
      <c r="L31" s="2027"/>
      <c r="M31" s="2027"/>
    </row>
    <row r="32" spans="1:13" s="1124" customFormat="1" ht="12" customHeight="1">
      <c r="A32" s="1129" t="s">
        <v>890</v>
      </c>
      <c r="B32" s="1477">
        <v>295.27699999999999</v>
      </c>
      <c r="C32" s="1130">
        <v>0</v>
      </c>
      <c r="D32" s="1130">
        <v>0</v>
      </c>
      <c r="E32" s="1130" t="s">
        <v>1365</v>
      </c>
      <c r="F32" s="1130">
        <v>294.75599999999997</v>
      </c>
      <c r="G32" s="1130">
        <v>0</v>
      </c>
      <c r="H32" s="1130" t="s">
        <v>892</v>
      </c>
      <c r="I32" s="1130" t="s">
        <v>892</v>
      </c>
      <c r="J32" s="1130">
        <v>292</v>
      </c>
      <c r="K32" s="2077"/>
      <c r="L32" s="2080"/>
      <c r="M32" s="2080"/>
    </row>
    <row r="33" spans="1:13" s="1124" customFormat="1" ht="12" customHeight="1">
      <c r="A33" s="1131" t="s">
        <v>891</v>
      </c>
      <c r="B33" s="1477">
        <v>2896.76</v>
      </c>
      <c r="C33" s="1130">
        <v>0</v>
      </c>
      <c r="D33" s="1130">
        <v>0</v>
      </c>
      <c r="E33" s="1130" t="s">
        <v>1365</v>
      </c>
      <c r="F33" s="1130">
        <v>1255.8</v>
      </c>
      <c r="G33" s="1130">
        <v>0</v>
      </c>
      <c r="H33" s="1130" t="s">
        <v>892</v>
      </c>
      <c r="I33" s="1130" t="s">
        <v>892</v>
      </c>
      <c r="J33" s="1130">
        <v>2050</v>
      </c>
      <c r="K33" s="2079"/>
      <c r="L33" s="2080"/>
      <c r="M33" s="2080"/>
    </row>
    <row r="34" spans="1:13" s="878" customFormat="1" ht="12" customHeight="1">
      <c r="A34" s="1132" t="s">
        <v>51</v>
      </c>
      <c r="B34" s="1478">
        <v>3192.0370000000003</v>
      </c>
      <c r="C34" s="1133">
        <v>0</v>
      </c>
      <c r="D34" s="1133">
        <v>0</v>
      </c>
      <c r="E34" s="1133" t="s">
        <v>1365</v>
      </c>
      <c r="F34" s="1133">
        <v>1550.556</v>
      </c>
      <c r="G34" s="1133">
        <v>0</v>
      </c>
      <c r="H34" s="1133" t="s">
        <v>892</v>
      </c>
      <c r="I34" s="1133" t="s">
        <v>892</v>
      </c>
      <c r="J34" s="1133">
        <v>2342</v>
      </c>
      <c r="K34" s="2077"/>
      <c r="L34" s="2081"/>
      <c r="M34" s="2081"/>
    </row>
    <row r="35" spans="1:13" s="894" customFormat="1" ht="7.5" customHeight="1">
      <c r="A35" s="893"/>
      <c r="B35" s="1122"/>
      <c r="C35" s="1122"/>
      <c r="D35" s="1122"/>
      <c r="E35" s="1122"/>
      <c r="F35" s="1122"/>
      <c r="G35" s="1122"/>
      <c r="H35" s="1122"/>
      <c r="I35" s="1122"/>
      <c r="J35" s="1122"/>
      <c r="K35" s="2027"/>
      <c r="L35" s="2027"/>
      <c r="M35" s="2027"/>
    </row>
    <row r="36" spans="1:13" s="894" customFormat="1" ht="12.75" customHeight="1">
      <c r="A36" s="2452" t="s">
        <v>1529</v>
      </c>
      <c r="B36" s="2452"/>
      <c r="C36" s="2452"/>
      <c r="D36" s="2452"/>
      <c r="E36" s="2452"/>
      <c r="F36" s="2452"/>
      <c r="G36" s="2452"/>
      <c r="H36" s="2452"/>
      <c r="I36" s="2452"/>
      <c r="J36" s="2452"/>
    </row>
    <row r="37" spans="1:13" s="894" customFormat="1" ht="12.75" customHeight="1">
      <c r="A37" s="2452" t="s">
        <v>1530</v>
      </c>
      <c r="B37" s="2452"/>
      <c r="C37" s="2452"/>
      <c r="D37" s="2452"/>
      <c r="E37" s="2452"/>
      <c r="F37" s="2452"/>
      <c r="G37" s="2452"/>
      <c r="H37" s="2452"/>
      <c r="I37" s="2452"/>
      <c r="J37" s="2452"/>
    </row>
  </sheetData>
  <mergeCells count="2">
    <mergeCell ref="A36:J36"/>
    <mergeCell ref="A37:J37"/>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- 1Q15&amp;C&amp;8CHAPTER 2 SEGMENTAL REPORTING&amp;R&amp;8Main subsidiaries and product units </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showGridLines="0" zoomScale="140" zoomScaleNormal="140" zoomScaleSheetLayoutView="90" workbookViewId="0"/>
  </sheetViews>
  <sheetFormatPr baseColWidth="10" defaultColWidth="9.140625" defaultRowHeight="9"/>
  <cols>
    <col min="1" max="1" width="35.28515625" style="79" customWidth="1"/>
    <col min="2" max="4" width="6.42578125" style="1087" customWidth="1"/>
    <col min="5" max="11" width="6.42578125" style="79" customWidth="1"/>
    <col min="12" max="256" width="9.140625" style="79"/>
    <col min="257" max="257" width="38.7109375" style="79" customWidth="1"/>
    <col min="258" max="258" width="9.28515625" style="79" customWidth="1"/>
    <col min="259" max="261" width="9.140625" style="79" customWidth="1"/>
    <col min="262" max="262" width="9.28515625" style="79" customWidth="1"/>
    <col min="263" max="512" width="9.140625" style="79"/>
    <col min="513" max="513" width="38.7109375" style="79" customWidth="1"/>
    <col min="514" max="514" width="9.28515625" style="79" customWidth="1"/>
    <col min="515" max="517" width="9.140625" style="79" customWidth="1"/>
    <col min="518" max="518" width="9.28515625" style="79" customWidth="1"/>
    <col min="519" max="768" width="9.140625" style="79"/>
    <col min="769" max="769" width="38.7109375" style="79" customWidth="1"/>
    <col min="770" max="770" width="9.28515625" style="79" customWidth="1"/>
    <col min="771" max="773" width="9.140625" style="79" customWidth="1"/>
    <col min="774" max="774" width="9.28515625" style="79" customWidth="1"/>
    <col min="775" max="1024" width="9.140625" style="79"/>
    <col min="1025" max="1025" width="38.7109375" style="79" customWidth="1"/>
    <col min="1026" max="1026" width="9.28515625" style="79" customWidth="1"/>
    <col min="1027" max="1029" width="9.140625" style="79" customWidth="1"/>
    <col min="1030" max="1030" width="9.28515625" style="79" customWidth="1"/>
    <col min="1031" max="1280" width="9.140625" style="79"/>
    <col min="1281" max="1281" width="38.7109375" style="79" customWidth="1"/>
    <col min="1282" max="1282" width="9.28515625" style="79" customWidth="1"/>
    <col min="1283" max="1285" width="9.140625" style="79" customWidth="1"/>
    <col min="1286" max="1286" width="9.28515625" style="79" customWidth="1"/>
    <col min="1287" max="1536" width="9.140625" style="79"/>
    <col min="1537" max="1537" width="38.7109375" style="79" customWidth="1"/>
    <col min="1538" max="1538" width="9.28515625" style="79" customWidth="1"/>
    <col min="1539" max="1541" width="9.140625" style="79" customWidth="1"/>
    <col min="1542" max="1542" width="9.28515625" style="79" customWidth="1"/>
    <col min="1543" max="1792" width="9.140625" style="79"/>
    <col min="1793" max="1793" width="38.7109375" style="79" customWidth="1"/>
    <col min="1794" max="1794" width="9.28515625" style="79" customWidth="1"/>
    <col min="1795" max="1797" width="9.140625" style="79" customWidth="1"/>
    <col min="1798" max="1798" width="9.28515625" style="79" customWidth="1"/>
    <col min="1799" max="2048" width="9.140625" style="79"/>
    <col min="2049" max="2049" width="38.7109375" style="79" customWidth="1"/>
    <col min="2050" max="2050" width="9.28515625" style="79" customWidth="1"/>
    <col min="2051" max="2053" width="9.140625" style="79" customWidth="1"/>
    <col min="2054" max="2054" width="9.28515625" style="79" customWidth="1"/>
    <col min="2055" max="2304" width="9.140625" style="79"/>
    <col min="2305" max="2305" width="38.7109375" style="79" customWidth="1"/>
    <col min="2306" max="2306" width="9.28515625" style="79" customWidth="1"/>
    <col min="2307" max="2309" width="9.140625" style="79" customWidth="1"/>
    <col min="2310" max="2310" width="9.28515625" style="79" customWidth="1"/>
    <col min="2311" max="2560" width="9.140625" style="79"/>
    <col min="2561" max="2561" width="38.7109375" style="79" customWidth="1"/>
    <col min="2562" max="2562" width="9.28515625" style="79" customWidth="1"/>
    <col min="2563" max="2565" width="9.140625" style="79" customWidth="1"/>
    <col min="2566" max="2566" width="9.28515625" style="79" customWidth="1"/>
    <col min="2567" max="2816" width="9.140625" style="79"/>
    <col min="2817" max="2817" width="38.7109375" style="79" customWidth="1"/>
    <col min="2818" max="2818" width="9.28515625" style="79" customWidth="1"/>
    <col min="2819" max="2821" width="9.140625" style="79" customWidth="1"/>
    <col min="2822" max="2822" width="9.28515625" style="79" customWidth="1"/>
    <col min="2823" max="3072" width="9.140625" style="79"/>
    <col min="3073" max="3073" width="38.7109375" style="79" customWidth="1"/>
    <col min="3074" max="3074" width="9.28515625" style="79" customWidth="1"/>
    <col min="3075" max="3077" width="9.140625" style="79" customWidth="1"/>
    <col min="3078" max="3078" width="9.28515625" style="79" customWidth="1"/>
    <col min="3079" max="3328" width="9.140625" style="79"/>
    <col min="3329" max="3329" width="38.7109375" style="79" customWidth="1"/>
    <col min="3330" max="3330" width="9.28515625" style="79" customWidth="1"/>
    <col min="3331" max="3333" width="9.140625" style="79" customWidth="1"/>
    <col min="3334" max="3334" width="9.28515625" style="79" customWidth="1"/>
    <col min="3335" max="3584" width="9.140625" style="79"/>
    <col min="3585" max="3585" width="38.7109375" style="79" customWidth="1"/>
    <col min="3586" max="3586" width="9.28515625" style="79" customWidth="1"/>
    <col min="3587" max="3589" width="9.140625" style="79" customWidth="1"/>
    <col min="3590" max="3590" width="9.28515625" style="79" customWidth="1"/>
    <col min="3591" max="3840" width="9.140625" style="79"/>
    <col min="3841" max="3841" width="38.7109375" style="79" customWidth="1"/>
    <col min="3842" max="3842" width="9.28515625" style="79" customWidth="1"/>
    <col min="3843" max="3845" width="9.140625" style="79" customWidth="1"/>
    <col min="3846" max="3846" width="9.28515625" style="79" customWidth="1"/>
    <col min="3847" max="4096" width="9.140625" style="79"/>
    <col min="4097" max="4097" width="38.7109375" style="79" customWidth="1"/>
    <col min="4098" max="4098" width="9.28515625" style="79" customWidth="1"/>
    <col min="4099" max="4101" width="9.140625" style="79" customWidth="1"/>
    <col min="4102" max="4102" width="9.28515625" style="79" customWidth="1"/>
    <col min="4103" max="4352" width="9.140625" style="79"/>
    <col min="4353" max="4353" width="38.7109375" style="79" customWidth="1"/>
    <col min="4354" max="4354" width="9.28515625" style="79" customWidth="1"/>
    <col min="4355" max="4357" width="9.140625" style="79" customWidth="1"/>
    <col min="4358" max="4358" width="9.28515625" style="79" customWidth="1"/>
    <col min="4359" max="4608" width="9.140625" style="79"/>
    <col min="4609" max="4609" width="38.7109375" style="79" customWidth="1"/>
    <col min="4610" max="4610" width="9.28515625" style="79" customWidth="1"/>
    <col min="4611" max="4613" width="9.140625" style="79" customWidth="1"/>
    <col min="4614" max="4614" width="9.28515625" style="79" customWidth="1"/>
    <col min="4615" max="4864" width="9.140625" style="79"/>
    <col min="4865" max="4865" width="38.7109375" style="79" customWidth="1"/>
    <col min="4866" max="4866" width="9.28515625" style="79" customWidth="1"/>
    <col min="4867" max="4869" width="9.140625" style="79" customWidth="1"/>
    <col min="4870" max="4870" width="9.28515625" style="79" customWidth="1"/>
    <col min="4871" max="5120" width="9.140625" style="79"/>
    <col min="5121" max="5121" width="38.7109375" style="79" customWidth="1"/>
    <col min="5122" max="5122" width="9.28515625" style="79" customWidth="1"/>
    <col min="5123" max="5125" width="9.140625" style="79" customWidth="1"/>
    <col min="5126" max="5126" width="9.28515625" style="79" customWidth="1"/>
    <col min="5127" max="5376" width="9.140625" style="79"/>
    <col min="5377" max="5377" width="38.7109375" style="79" customWidth="1"/>
    <col min="5378" max="5378" width="9.28515625" style="79" customWidth="1"/>
    <col min="5379" max="5381" width="9.140625" style="79" customWidth="1"/>
    <col min="5382" max="5382" width="9.28515625" style="79" customWidth="1"/>
    <col min="5383" max="5632" width="9.140625" style="79"/>
    <col min="5633" max="5633" width="38.7109375" style="79" customWidth="1"/>
    <col min="5634" max="5634" width="9.28515625" style="79" customWidth="1"/>
    <col min="5635" max="5637" width="9.140625" style="79" customWidth="1"/>
    <col min="5638" max="5638" width="9.28515625" style="79" customWidth="1"/>
    <col min="5639" max="5888" width="9.140625" style="79"/>
    <col min="5889" max="5889" width="38.7109375" style="79" customWidth="1"/>
    <col min="5890" max="5890" width="9.28515625" style="79" customWidth="1"/>
    <col min="5891" max="5893" width="9.140625" style="79" customWidth="1"/>
    <col min="5894" max="5894" width="9.28515625" style="79" customWidth="1"/>
    <col min="5895" max="6144" width="9.140625" style="79"/>
    <col min="6145" max="6145" width="38.7109375" style="79" customWidth="1"/>
    <col min="6146" max="6146" width="9.28515625" style="79" customWidth="1"/>
    <col min="6147" max="6149" width="9.140625" style="79" customWidth="1"/>
    <col min="6150" max="6150" width="9.28515625" style="79" customWidth="1"/>
    <col min="6151" max="6400" width="9.140625" style="79"/>
    <col min="6401" max="6401" width="38.7109375" style="79" customWidth="1"/>
    <col min="6402" max="6402" width="9.28515625" style="79" customWidth="1"/>
    <col min="6403" max="6405" width="9.140625" style="79" customWidth="1"/>
    <col min="6406" max="6406" width="9.28515625" style="79" customWidth="1"/>
    <col min="6407" max="6656" width="9.140625" style="79"/>
    <col min="6657" max="6657" width="38.7109375" style="79" customWidth="1"/>
    <col min="6658" max="6658" width="9.28515625" style="79" customWidth="1"/>
    <col min="6659" max="6661" width="9.140625" style="79" customWidth="1"/>
    <col min="6662" max="6662" width="9.28515625" style="79" customWidth="1"/>
    <col min="6663" max="6912" width="9.140625" style="79"/>
    <col min="6913" max="6913" width="38.7109375" style="79" customWidth="1"/>
    <col min="6914" max="6914" width="9.28515625" style="79" customWidth="1"/>
    <col min="6915" max="6917" width="9.140625" style="79" customWidth="1"/>
    <col min="6918" max="6918" width="9.28515625" style="79" customWidth="1"/>
    <col min="6919" max="7168" width="9.140625" style="79"/>
    <col min="7169" max="7169" width="38.7109375" style="79" customWidth="1"/>
    <col min="7170" max="7170" width="9.28515625" style="79" customWidth="1"/>
    <col min="7171" max="7173" width="9.140625" style="79" customWidth="1"/>
    <col min="7174" max="7174" width="9.28515625" style="79" customWidth="1"/>
    <col min="7175" max="7424" width="9.140625" style="79"/>
    <col min="7425" max="7425" width="38.7109375" style="79" customWidth="1"/>
    <col min="7426" max="7426" width="9.28515625" style="79" customWidth="1"/>
    <col min="7427" max="7429" width="9.140625" style="79" customWidth="1"/>
    <col min="7430" max="7430" width="9.28515625" style="79" customWidth="1"/>
    <col min="7431" max="7680" width="9.140625" style="79"/>
    <col min="7681" max="7681" width="38.7109375" style="79" customWidth="1"/>
    <col min="7682" max="7682" width="9.28515625" style="79" customWidth="1"/>
    <col min="7683" max="7685" width="9.140625" style="79" customWidth="1"/>
    <col min="7686" max="7686" width="9.28515625" style="79" customWidth="1"/>
    <col min="7687" max="7936" width="9.140625" style="79"/>
    <col min="7937" max="7937" width="38.7109375" style="79" customWidth="1"/>
    <col min="7938" max="7938" width="9.28515625" style="79" customWidth="1"/>
    <col min="7939" max="7941" width="9.140625" style="79" customWidth="1"/>
    <col min="7942" max="7942" width="9.28515625" style="79" customWidth="1"/>
    <col min="7943" max="8192" width="9.140625" style="79"/>
    <col min="8193" max="8193" width="38.7109375" style="79" customWidth="1"/>
    <col min="8194" max="8194" width="9.28515625" style="79" customWidth="1"/>
    <col min="8195" max="8197" width="9.140625" style="79" customWidth="1"/>
    <col min="8198" max="8198" width="9.28515625" style="79" customWidth="1"/>
    <col min="8199" max="8448" width="9.140625" style="79"/>
    <col min="8449" max="8449" width="38.7109375" style="79" customWidth="1"/>
    <col min="8450" max="8450" width="9.28515625" style="79" customWidth="1"/>
    <col min="8451" max="8453" width="9.140625" style="79" customWidth="1"/>
    <col min="8454" max="8454" width="9.28515625" style="79" customWidth="1"/>
    <col min="8455" max="8704" width="9.140625" style="79"/>
    <col min="8705" max="8705" width="38.7109375" style="79" customWidth="1"/>
    <col min="8706" max="8706" width="9.28515625" style="79" customWidth="1"/>
    <col min="8707" max="8709" width="9.140625" style="79" customWidth="1"/>
    <col min="8710" max="8710" width="9.28515625" style="79" customWidth="1"/>
    <col min="8711" max="8960" width="9.140625" style="79"/>
    <col min="8961" max="8961" width="38.7109375" style="79" customWidth="1"/>
    <col min="8962" max="8962" width="9.28515625" style="79" customWidth="1"/>
    <col min="8963" max="8965" width="9.140625" style="79" customWidth="1"/>
    <col min="8966" max="8966" width="9.28515625" style="79" customWidth="1"/>
    <col min="8967" max="9216" width="9.140625" style="79"/>
    <col min="9217" max="9217" width="38.7109375" style="79" customWidth="1"/>
    <col min="9218" max="9218" width="9.28515625" style="79" customWidth="1"/>
    <col min="9219" max="9221" width="9.140625" style="79" customWidth="1"/>
    <col min="9222" max="9222" width="9.28515625" style="79" customWidth="1"/>
    <col min="9223" max="9472" width="9.140625" style="79"/>
    <col min="9473" max="9473" width="38.7109375" style="79" customWidth="1"/>
    <col min="9474" max="9474" width="9.28515625" style="79" customWidth="1"/>
    <col min="9475" max="9477" width="9.140625" style="79" customWidth="1"/>
    <col min="9478" max="9478" width="9.28515625" style="79" customWidth="1"/>
    <col min="9479" max="9728" width="9.140625" style="79"/>
    <col min="9729" max="9729" width="38.7109375" style="79" customWidth="1"/>
    <col min="9730" max="9730" width="9.28515625" style="79" customWidth="1"/>
    <col min="9731" max="9733" width="9.140625" style="79" customWidth="1"/>
    <col min="9734" max="9734" width="9.28515625" style="79" customWidth="1"/>
    <col min="9735" max="9984" width="9.140625" style="79"/>
    <col min="9985" max="9985" width="38.7109375" style="79" customWidth="1"/>
    <col min="9986" max="9986" width="9.28515625" style="79" customWidth="1"/>
    <col min="9987" max="9989" width="9.140625" style="79" customWidth="1"/>
    <col min="9990" max="9990" width="9.28515625" style="79" customWidth="1"/>
    <col min="9991" max="10240" width="9.140625" style="79"/>
    <col min="10241" max="10241" width="38.7109375" style="79" customWidth="1"/>
    <col min="10242" max="10242" width="9.28515625" style="79" customWidth="1"/>
    <col min="10243" max="10245" width="9.140625" style="79" customWidth="1"/>
    <col min="10246" max="10246" width="9.28515625" style="79" customWidth="1"/>
    <col min="10247" max="10496" width="9.140625" style="79"/>
    <col min="10497" max="10497" width="38.7109375" style="79" customWidth="1"/>
    <col min="10498" max="10498" width="9.28515625" style="79" customWidth="1"/>
    <col min="10499" max="10501" width="9.140625" style="79" customWidth="1"/>
    <col min="10502" max="10502" width="9.28515625" style="79" customWidth="1"/>
    <col min="10503" max="10752" width="9.140625" style="79"/>
    <col min="10753" max="10753" width="38.7109375" style="79" customWidth="1"/>
    <col min="10754" max="10754" width="9.28515625" style="79" customWidth="1"/>
    <col min="10755" max="10757" width="9.140625" style="79" customWidth="1"/>
    <col min="10758" max="10758" width="9.28515625" style="79" customWidth="1"/>
    <col min="10759" max="11008" width="9.140625" style="79"/>
    <col min="11009" max="11009" width="38.7109375" style="79" customWidth="1"/>
    <col min="11010" max="11010" width="9.28515625" style="79" customWidth="1"/>
    <col min="11011" max="11013" width="9.140625" style="79" customWidth="1"/>
    <col min="11014" max="11014" width="9.28515625" style="79" customWidth="1"/>
    <col min="11015" max="11264" width="9.140625" style="79"/>
    <col min="11265" max="11265" width="38.7109375" style="79" customWidth="1"/>
    <col min="11266" max="11266" width="9.28515625" style="79" customWidth="1"/>
    <col min="11267" max="11269" width="9.140625" style="79" customWidth="1"/>
    <col min="11270" max="11270" width="9.28515625" style="79" customWidth="1"/>
    <col min="11271" max="11520" width="9.140625" style="79"/>
    <col min="11521" max="11521" width="38.7109375" style="79" customWidth="1"/>
    <col min="11522" max="11522" width="9.28515625" style="79" customWidth="1"/>
    <col min="11523" max="11525" width="9.140625" style="79" customWidth="1"/>
    <col min="11526" max="11526" width="9.28515625" style="79" customWidth="1"/>
    <col min="11527" max="11776" width="9.140625" style="79"/>
    <col min="11777" max="11777" width="38.7109375" style="79" customWidth="1"/>
    <col min="11778" max="11778" width="9.28515625" style="79" customWidth="1"/>
    <col min="11779" max="11781" width="9.140625" style="79" customWidth="1"/>
    <col min="11782" max="11782" width="9.28515625" style="79" customWidth="1"/>
    <col min="11783" max="12032" width="9.140625" style="79"/>
    <col min="12033" max="12033" width="38.7109375" style="79" customWidth="1"/>
    <col min="12034" max="12034" width="9.28515625" style="79" customWidth="1"/>
    <col min="12035" max="12037" width="9.140625" style="79" customWidth="1"/>
    <col min="12038" max="12038" width="9.28515625" style="79" customWidth="1"/>
    <col min="12039" max="12288" width="9.140625" style="79"/>
    <col min="12289" max="12289" width="38.7109375" style="79" customWidth="1"/>
    <col min="12290" max="12290" width="9.28515625" style="79" customWidth="1"/>
    <col min="12291" max="12293" width="9.140625" style="79" customWidth="1"/>
    <col min="12294" max="12294" width="9.28515625" style="79" customWidth="1"/>
    <col min="12295" max="12544" width="9.140625" style="79"/>
    <col min="12545" max="12545" width="38.7109375" style="79" customWidth="1"/>
    <col min="12546" max="12546" width="9.28515625" style="79" customWidth="1"/>
    <col min="12547" max="12549" width="9.140625" style="79" customWidth="1"/>
    <col min="12550" max="12550" width="9.28515625" style="79" customWidth="1"/>
    <col min="12551" max="12800" width="9.140625" style="79"/>
    <col min="12801" max="12801" width="38.7109375" style="79" customWidth="1"/>
    <col min="12802" max="12802" width="9.28515625" style="79" customWidth="1"/>
    <col min="12803" max="12805" width="9.140625" style="79" customWidth="1"/>
    <col min="12806" max="12806" width="9.28515625" style="79" customWidth="1"/>
    <col min="12807" max="13056" width="9.140625" style="79"/>
    <col min="13057" max="13057" width="38.7109375" style="79" customWidth="1"/>
    <col min="13058" max="13058" width="9.28515625" style="79" customWidth="1"/>
    <col min="13059" max="13061" width="9.140625" style="79" customWidth="1"/>
    <col min="13062" max="13062" width="9.28515625" style="79" customWidth="1"/>
    <col min="13063" max="13312" width="9.140625" style="79"/>
    <col min="13313" max="13313" width="38.7109375" style="79" customWidth="1"/>
    <col min="13314" max="13314" width="9.28515625" style="79" customWidth="1"/>
    <col min="13315" max="13317" width="9.140625" style="79" customWidth="1"/>
    <col min="13318" max="13318" width="9.28515625" style="79" customWidth="1"/>
    <col min="13319" max="13568" width="9.140625" style="79"/>
    <col min="13569" max="13569" width="38.7109375" style="79" customWidth="1"/>
    <col min="13570" max="13570" width="9.28515625" style="79" customWidth="1"/>
    <col min="13571" max="13573" width="9.140625" style="79" customWidth="1"/>
    <col min="13574" max="13574" width="9.28515625" style="79" customWidth="1"/>
    <col min="13575" max="13824" width="9.140625" style="79"/>
    <col min="13825" max="13825" width="38.7109375" style="79" customWidth="1"/>
    <col min="13826" max="13826" width="9.28515625" style="79" customWidth="1"/>
    <col min="13827" max="13829" width="9.140625" style="79" customWidth="1"/>
    <col min="13830" max="13830" width="9.28515625" style="79" customWidth="1"/>
    <col min="13831" max="14080" width="9.140625" style="79"/>
    <col min="14081" max="14081" width="38.7109375" style="79" customWidth="1"/>
    <col min="14082" max="14082" width="9.28515625" style="79" customWidth="1"/>
    <col min="14083" max="14085" width="9.140625" style="79" customWidth="1"/>
    <col min="14086" max="14086" width="9.28515625" style="79" customWidth="1"/>
    <col min="14087" max="14336" width="9.140625" style="79"/>
    <col min="14337" max="14337" width="38.7109375" style="79" customWidth="1"/>
    <col min="14338" max="14338" width="9.28515625" style="79" customWidth="1"/>
    <col min="14339" max="14341" width="9.140625" style="79" customWidth="1"/>
    <col min="14342" max="14342" width="9.28515625" style="79" customWidth="1"/>
    <col min="14343" max="14592" width="9.140625" style="79"/>
    <col min="14593" max="14593" width="38.7109375" style="79" customWidth="1"/>
    <col min="14594" max="14594" width="9.28515625" style="79" customWidth="1"/>
    <col min="14595" max="14597" width="9.140625" style="79" customWidth="1"/>
    <col min="14598" max="14598" width="9.28515625" style="79" customWidth="1"/>
    <col min="14599" max="14848" width="9.140625" style="79"/>
    <col min="14849" max="14849" width="38.7109375" style="79" customWidth="1"/>
    <col min="14850" max="14850" width="9.28515625" style="79" customWidth="1"/>
    <col min="14851" max="14853" width="9.140625" style="79" customWidth="1"/>
    <col min="14854" max="14854" width="9.28515625" style="79" customWidth="1"/>
    <col min="14855" max="15104" width="9.140625" style="79"/>
    <col min="15105" max="15105" width="38.7109375" style="79" customWidth="1"/>
    <col min="15106" max="15106" width="9.28515625" style="79" customWidth="1"/>
    <col min="15107" max="15109" width="9.140625" style="79" customWidth="1"/>
    <col min="15110" max="15110" width="9.28515625" style="79" customWidth="1"/>
    <col min="15111" max="15360" width="9.140625" style="79"/>
    <col min="15361" max="15361" width="38.7109375" style="79" customWidth="1"/>
    <col min="15362" max="15362" width="9.28515625" style="79" customWidth="1"/>
    <col min="15363" max="15365" width="9.140625" style="79" customWidth="1"/>
    <col min="15366" max="15366" width="9.28515625" style="79" customWidth="1"/>
    <col min="15367" max="15616" width="9.140625" style="79"/>
    <col min="15617" max="15617" width="38.7109375" style="79" customWidth="1"/>
    <col min="15618" max="15618" width="9.28515625" style="79" customWidth="1"/>
    <col min="15619" max="15621" width="9.140625" style="79" customWidth="1"/>
    <col min="15622" max="15622" width="9.28515625" style="79" customWidth="1"/>
    <col min="15623" max="15872" width="9.140625" style="79"/>
    <col min="15873" max="15873" width="38.7109375" style="79" customWidth="1"/>
    <col min="15874" max="15874" width="9.28515625" style="79" customWidth="1"/>
    <col min="15875" max="15877" width="9.140625" style="79" customWidth="1"/>
    <col min="15878" max="15878" width="9.28515625" style="79" customWidth="1"/>
    <col min="15879" max="16128" width="9.140625" style="79"/>
    <col min="16129" max="16129" width="38.7109375" style="79" customWidth="1"/>
    <col min="16130" max="16130" width="9.28515625" style="79" customWidth="1"/>
    <col min="16131" max="16133" width="9.140625" style="79" customWidth="1"/>
    <col min="16134" max="16134" width="9.28515625" style="79" customWidth="1"/>
    <col min="16135" max="16384" width="9.140625" style="79"/>
  </cols>
  <sheetData>
    <row r="1" spans="1:10" s="622" customFormat="1" ht="22.5" customHeight="1">
      <c r="A1" s="739"/>
      <c r="B1" s="740"/>
      <c r="C1" s="740"/>
      <c r="D1" s="740"/>
      <c r="E1" s="740"/>
      <c r="F1" s="740"/>
      <c r="G1" s="740"/>
      <c r="H1" s="740"/>
      <c r="I1" s="740"/>
      <c r="J1" s="740"/>
    </row>
    <row r="2" spans="1:10" s="609" customFormat="1" ht="18.75" customHeight="1">
      <c r="A2" s="741" t="s">
        <v>1116</v>
      </c>
    </row>
    <row r="3" spans="1:10" s="609" customFormat="1" ht="12" customHeight="1"/>
    <row r="4" spans="1:10" s="600" customFormat="1" ht="13.5" customHeight="1">
      <c r="A4" s="1134" t="s">
        <v>1</v>
      </c>
      <c r="B4" s="1235" t="s">
        <v>1546</v>
      </c>
      <c r="C4" s="310" t="s">
        <v>1488</v>
      </c>
      <c r="D4" s="822" t="s">
        <v>1385</v>
      </c>
      <c r="E4" s="822" t="s">
        <v>1258</v>
      </c>
      <c r="F4" s="822" t="s">
        <v>1189</v>
      </c>
      <c r="G4" s="822" t="s">
        <v>1052</v>
      </c>
      <c r="H4" s="822" t="s">
        <v>609</v>
      </c>
      <c r="I4" s="822" t="s">
        <v>328</v>
      </c>
      <c r="J4" s="822" t="s">
        <v>299</v>
      </c>
    </row>
    <row r="5" spans="1:10" s="600" customFormat="1" ht="12" customHeight="1">
      <c r="A5" s="1135" t="s">
        <v>893</v>
      </c>
      <c r="B5" s="1479">
        <v>459.42739933999997</v>
      </c>
      <c r="C5" s="1136">
        <v>492.23399999999992</v>
      </c>
      <c r="D5" s="1136">
        <v>469.79999999999995</v>
      </c>
      <c r="E5" s="1136">
        <v>462.21010595000007</v>
      </c>
      <c r="F5" s="1136">
        <v>441.98989404999998</v>
      </c>
      <c r="G5" s="1136">
        <v>365.14000000000016</v>
      </c>
      <c r="H5" s="1136">
        <v>355.59999999999997</v>
      </c>
      <c r="I5" s="1136">
        <v>336.06</v>
      </c>
      <c r="J5" s="1136">
        <v>329.7</v>
      </c>
    </row>
    <row r="6" spans="1:10" s="600" customFormat="1" ht="12" customHeight="1">
      <c r="A6" s="1135" t="s">
        <v>894</v>
      </c>
      <c r="B6" s="1479">
        <v>361.07855656999999</v>
      </c>
      <c r="C6" s="1136">
        <v>346.09499999999986</v>
      </c>
      <c r="D6" s="1136">
        <v>347.00000000000006</v>
      </c>
      <c r="E6" s="1136">
        <v>317.65914644000003</v>
      </c>
      <c r="F6" s="1136">
        <v>340.94085355999999</v>
      </c>
      <c r="G6" s="1137">
        <v>256.96399999999994</v>
      </c>
      <c r="H6" s="1136">
        <v>254.899</v>
      </c>
      <c r="I6" s="1137">
        <v>218.67099999999999</v>
      </c>
      <c r="J6" s="1137">
        <v>251.3</v>
      </c>
    </row>
    <row r="7" spans="1:10" s="600" customFormat="1" ht="12" customHeight="1">
      <c r="A7" s="1138" t="s">
        <v>895</v>
      </c>
      <c r="B7" s="1480">
        <v>84.928735970000005</v>
      </c>
      <c r="C7" s="1139">
        <v>82.685533610000022</v>
      </c>
      <c r="D7" s="1139">
        <v>80.150000000000006</v>
      </c>
      <c r="E7" s="1139">
        <v>72.092884190000021</v>
      </c>
      <c r="F7" s="1139">
        <v>80.807115809999999</v>
      </c>
      <c r="G7" s="1140">
        <v>64.88</v>
      </c>
      <c r="H7" s="1139">
        <v>49.152000000000001</v>
      </c>
      <c r="I7" s="1140">
        <v>50.858000000000004</v>
      </c>
      <c r="J7" s="1140">
        <v>50.8</v>
      </c>
    </row>
    <row r="8" spans="1:10" s="600" customFormat="1" ht="12" customHeight="1">
      <c r="A8" s="1141" t="s">
        <v>896</v>
      </c>
      <c r="B8" s="1481">
        <v>17.040059319999884</v>
      </c>
      <c r="C8" s="1142">
        <v>63.453466390000045</v>
      </c>
      <c r="D8" s="1142">
        <v>42.649999999999892</v>
      </c>
      <c r="E8" s="1142">
        <v>72.45807532000002</v>
      </c>
      <c r="F8" s="1142">
        <v>20.241924679999983</v>
      </c>
      <c r="G8" s="1142">
        <v>43.3</v>
      </c>
      <c r="H8" s="1142">
        <v>51.548999999999964</v>
      </c>
      <c r="I8" s="1142">
        <v>66.531000000000006</v>
      </c>
      <c r="J8" s="1142">
        <v>27.59999999999998</v>
      </c>
    </row>
    <row r="9" spans="1:10" s="600" customFormat="1" ht="12" customHeight="1">
      <c r="A9" s="1135" t="s">
        <v>897</v>
      </c>
      <c r="B9" s="1479">
        <v>9.5167550899999984</v>
      </c>
      <c r="C9" s="1136">
        <v>19.33078605</v>
      </c>
      <c r="D9" s="1136">
        <v>14.329999999999997</v>
      </c>
      <c r="E9" s="1136">
        <v>15.68707322</v>
      </c>
      <c r="F9" s="1136">
        <v>14.782926779999999</v>
      </c>
      <c r="G9" s="1137">
        <v>13.599999999999998</v>
      </c>
      <c r="H9" s="1136">
        <v>12.170999999999996</v>
      </c>
      <c r="I9" s="1137">
        <v>11.629000000000001</v>
      </c>
      <c r="J9" s="1137">
        <v>14.5</v>
      </c>
    </row>
    <row r="10" spans="1:10" s="600" customFormat="1" ht="12" customHeight="1">
      <c r="A10" s="1135" t="s">
        <v>864</v>
      </c>
      <c r="B10" s="1479">
        <v>4.2750000000000004</v>
      </c>
      <c r="C10" s="1136">
        <v>21.968999999999998</v>
      </c>
      <c r="D10" s="1136">
        <v>6</v>
      </c>
      <c r="E10" s="1136">
        <v>10.55</v>
      </c>
      <c r="F10" s="1136">
        <v>3.75</v>
      </c>
      <c r="G10" s="1137">
        <v>-9.4699999999999989</v>
      </c>
      <c r="H10" s="1136">
        <v>7.4960000000000004</v>
      </c>
      <c r="I10" s="1137">
        <v>7.2739999999999991</v>
      </c>
      <c r="J10" s="1137">
        <v>4.5</v>
      </c>
    </row>
    <row r="11" spans="1:10" s="600" customFormat="1" ht="12" customHeight="1">
      <c r="A11" s="1143" t="s">
        <v>898</v>
      </c>
      <c r="B11" s="1480">
        <v>0.53397731000000004</v>
      </c>
      <c r="C11" s="1139">
        <v>10.10305726</v>
      </c>
      <c r="D11" s="1139">
        <v>6.6</v>
      </c>
      <c r="E11" s="1139">
        <v>3.8442595399999782</v>
      </c>
      <c r="F11" s="1139">
        <v>1.0557404600000222</v>
      </c>
      <c r="G11" s="1139">
        <v>2.2999999999999998</v>
      </c>
      <c r="H11" s="1139">
        <v>2</v>
      </c>
      <c r="I11" s="1139">
        <v>3.2410000000000001</v>
      </c>
      <c r="J11" s="1139">
        <v>1.4</v>
      </c>
    </row>
    <row r="12" spans="1:10" s="600" customFormat="1" ht="12" customHeight="1">
      <c r="A12" s="1141" t="s">
        <v>899</v>
      </c>
      <c r="B12" s="1481">
        <v>22.200897909999885</v>
      </c>
      <c r="C12" s="1142">
        <v>70.918309700000052</v>
      </c>
      <c r="D12" s="1142">
        <v>57.579999999999892</v>
      </c>
      <c r="E12" s="1142">
        <v>81.439408080000007</v>
      </c>
      <c r="F12" s="1142">
        <v>32.330591920000003</v>
      </c>
      <c r="G12" s="1142">
        <v>68.669999999999987</v>
      </c>
      <c r="H12" s="1142">
        <v>58.223999999999954</v>
      </c>
      <c r="I12" s="1142">
        <v>74.12700000000001</v>
      </c>
      <c r="J12" s="1142">
        <v>38.999999999999979</v>
      </c>
    </row>
    <row r="13" spans="1:10" s="600" customFormat="1" ht="12" customHeight="1">
      <c r="A13" s="1143" t="s">
        <v>1207</v>
      </c>
      <c r="B13" s="1480">
        <v>5.9942424399999998</v>
      </c>
      <c r="C13" s="1139">
        <v>13.900000000000007</v>
      </c>
      <c r="D13" s="1140">
        <v>15.599999999999996</v>
      </c>
      <c r="E13" s="1140">
        <v>21.97074018</v>
      </c>
      <c r="F13" s="1140">
        <v>8.7292598200000011</v>
      </c>
      <c r="G13" s="1140">
        <v>12.300000000000002</v>
      </c>
      <c r="H13" s="1140">
        <v>16.225000000000001</v>
      </c>
      <c r="I13" s="1140">
        <v>20.774999999999999</v>
      </c>
      <c r="J13" s="1140">
        <v>10.9</v>
      </c>
    </row>
    <row r="14" spans="1:10" s="594" customFormat="1" ht="12" customHeight="1">
      <c r="A14" s="1144" t="s">
        <v>10</v>
      </c>
      <c r="B14" s="1482">
        <v>16.206655469999884</v>
      </c>
      <c r="C14" s="1858">
        <v>57.018309700000046</v>
      </c>
      <c r="D14" s="1145">
        <v>41.979999999999897</v>
      </c>
      <c r="E14" s="1145">
        <v>59.468667900000007</v>
      </c>
      <c r="F14" s="1145">
        <v>23.6013321</v>
      </c>
      <c r="G14" s="1145">
        <v>56.369999999999983</v>
      </c>
      <c r="H14" s="1145">
        <v>41.998999999999953</v>
      </c>
      <c r="I14" s="1145">
        <v>53.352000000000011</v>
      </c>
      <c r="J14" s="1145">
        <v>28.09999999999998</v>
      </c>
    </row>
    <row r="15" spans="1:10" s="852" customFormat="1" ht="12" customHeight="1">
      <c r="A15" s="1146"/>
      <c r="B15" s="1147"/>
      <c r="C15" s="1147"/>
      <c r="D15" s="1147"/>
      <c r="E15" s="1147"/>
      <c r="F15" s="1147"/>
      <c r="G15" s="1147"/>
    </row>
    <row r="16" spans="1:10" s="852" customFormat="1" ht="12" customHeight="1">
      <c r="A16" s="1148" t="s">
        <v>900</v>
      </c>
      <c r="B16" s="1483"/>
      <c r="C16" s="1859"/>
      <c r="D16" s="1149"/>
      <c r="E16" s="1149"/>
      <c r="F16" s="1149"/>
      <c r="G16" s="1149"/>
      <c r="H16" s="1149"/>
      <c r="I16" s="1149"/>
      <c r="J16" s="1149"/>
    </row>
    <row r="17" spans="1:10" s="600" customFormat="1" ht="12" customHeight="1">
      <c r="A17" s="1135" t="s">
        <v>807</v>
      </c>
      <c r="B17" s="1479">
        <v>2234.1970512300004</v>
      </c>
      <c r="C17" s="1136">
        <v>2124</v>
      </c>
      <c r="D17" s="1136">
        <v>2053</v>
      </c>
      <c r="E17" s="1136">
        <v>1960.3</v>
      </c>
      <c r="F17" s="1136">
        <v>1902.569</v>
      </c>
      <c r="G17" s="1136">
        <v>1769.46</v>
      </c>
      <c r="H17" s="1136">
        <v>1785.3</v>
      </c>
      <c r="I17" s="1136">
        <v>1759</v>
      </c>
      <c r="J17" s="1136">
        <v>1669</v>
      </c>
    </row>
    <row r="18" spans="1:10" s="600" customFormat="1" ht="12" customHeight="1">
      <c r="A18" s="1135" t="s">
        <v>901</v>
      </c>
      <c r="B18" s="1479">
        <v>79.428885660000006</v>
      </c>
      <c r="C18" s="1136">
        <v>69.58</v>
      </c>
      <c r="D18" s="1136">
        <v>88.2</v>
      </c>
      <c r="E18" s="1136">
        <v>111.7</v>
      </c>
      <c r="F18" s="1136">
        <v>147.59700000000001</v>
      </c>
      <c r="G18" s="1137">
        <v>280.14999999999998</v>
      </c>
      <c r="H18" s="1136">
        <v>312.10000000000002</v>
      </c>
      <c r="I18" s="1137">
        <v>331</v>
      </c>
      <c r="J18" s="1137">
        <v>348</v>
      </c>
    </row>
    <row r="19" spans="1:10" s="600" customFormat="1" ht="12" customHeight="1">
      <c r="A19" s="1135" t="s">
        <v>902</v>
      </c>
      <c r="B19" s="1479">
        <v>868.80529769000009</v>
      </c>
      <c r="C19" s="1136">
        <v>724.27699999999993</v>
      </c>
      <c r="D19" s="1136">
        <v>798.60000000000014</v>
      </c>
      <c r="E19" s="1136">
        <v>827.50000000000011</v>
      </c>
      <c r="F19" s="1136">
        <v>792.43700000000024</v>
      </c>
      <c r="G19" s="1137">
        <v>597.38000000000011</v>
      </c>
      <c r="H19" s="1136">
        <v>626.09999999999991</v>
      </c>
      <c r="I19" s="1137">
        <v>640</v>
      </c>
      <c r="J19" s="1137">
        <v>658</v>
      </c>
    </row>
    <row r="20" spans="1:10" s="600" customFormat="1" ht="12" customHeight="1">
      <c r="A20" s="1143" t="s">
        <v>903</v>
      </c>
      <c r="B20" s="1480">
        <v>27.668195230000002</v>
      </c>
      <c r="C20" s="1139">
        <v>37.520000000000003</v>
      </c>
      <c r="D20" s="1139">
        <v>28</v>
      </c>
      <c r="E20" s="1139">
        <v>38.9</v>
      </c>
      <c r="F20" s="1139">
        <v>69.331000000000003</v>
      </c>
      <c r="G20" s="1139">
        <v>100.39</v>
      </c>
      <c r="H20" s="1139">
        <v>95.1</v>
      </c>
      <c r="I20" s="1139">
        <v>98</v>
      </c>
      <c r="J20" s="1139">
        <v>92</v>
      </c>
    </row>
    <row r="21" spans="1:10" s="600" customFormat="1" ht="12" customHeight="1">
      <c r="A21" s="1150" t="s">
        <v>22</v>
      </c>
      <c r="B21" s="1484">
        <v>3210.0994298100004</v>
      </c>
      <c r="C21" s="1151">
        <v>2955.377</v>
      </c>
      <c r="D21" s="1151">
        <v>2967.8</v>
      </c>
      <c r="E21" s="1151">
        <v>2938.4</v>
      </c>
      <c r="F21" s="1151">
        <v>2911.9340000000002</v>
      </c>
      <c r="G21" s="1151">
        <v>2747.38</v>
      </c>
      <c r="H21" s="1151">
        <v>2818.6</v>
      </c>
      <c r="I21" s="1151">
        <v>2828</v>
      </c>
      <c r="J21" s="1151">
        <v>2767</v>
      </c>
    </row>
    <row r="22" spans="1:10" s="600" customFormat="1" ht="12" customHeight="1">
      <c r="A22" s="1135" t="s">
        <v>904</v>
      </c>
      <c r="B22" s="1479">
        <v>654.33536403000005</v>
      </c>
      <c r="C22" s="1136">
        <v>638.12900000000002</v>
      </c>
      <c r="D22" s="1136">
        <v>745.5</v>
      </c>
      <c r="E22" s="1136">
        <v>703.49</v>
      </c>
      <c r="F22" s="1136">
        <v>644.03300000000002</v>
      </c>
      <c r="G22" s="1136">
        <v>620.42999999999995</v>
      </c>
      <c r="H22" s="1136">
        <v>566.5</v>
      </c>
      <c r="I22" s="1136">
        <v>525</v>
      </c>
      <c r="J22" s="1136">
        <v>471</v>
      </c>
    </row>
    <row r="23" spans="1:10" s="600" customFormat="1" ht="12" customHeight="1">
      <c r="A23" s="1135" t="s">
        <v>1425</v>
      </c>
      <c r="B23" s="1479">
        <v>1035.5032809500001</v>
      </c>
      <c r="C23" s="1136">
        <v>821.38</v>
      </c>
      <c r="D23" s="1136">
        <v>925.1</v>
      </c>
      <c r="E23" s="1136">
        <v>1001.6</v>
      </c>
      <c r="F23" s="1136">
        <v>1012.525</v>
      </c>
      <c r="G23" s="1136">
        <v>757.63</v>
      </c>
      <c r="H23" s="1136">
        <v>833.2</v>
      </c>
      <c r="I23" s="1136">
        <v>890</v>
      </c>
      <c r="J23" s="1136">
        <v>896</v>
      </c>
    </row>
    <row r="24" spans="1:10" s="600" customFormat="1" ht="12" customHeight="1">
      <c r="A24" s="1135" t="s">
        <v>1426</v>
      </c>
      <c r="B24" s="1479">
        <v>907.20707954</v>
      </c>
      <c r="C24" s="1136">
        <v>882.85400000000004</v>
      </c>
      <c r="D24" s="1136">
        <v>872.1</v>
      </c>
      <c r="E24" s="1136">
        <v>837.1</v>
      </c>
      <c r="F24" s="1136">
        <v>827.20799999999997</v>
      </c>
      <c r="G24" s="1136">
        <v>812.49</v>
      </c>
      <c r="H24" s="1136">
        <v>816</v>
      </c>
      <c r="I24" s="1136">
        <v>811</v>
      </c>
      <c r="J24" s="1136">
        <v>818</v>
      </c>
    </row>
    <row r="25" spans="1:10" s="600" customFormat="1" ht="12" customHeight="1">
      <c r="A25" s="1135" t="s">
        <v>864</v>
      </c>
      <c r="B25" s="1479">
        <v>224.27500000000001</v>
      </c>
      <c r="C25" s="1136">
        <v>220</v>
      </c>
      <c r="D25" s="1136">
        <v>198</v>
      </c>
      <c r="E25" s="1136">
        <v>192</v>
      </c>
      <c r="F25" s="1136">
        <v>181.48099999999999</v>
      </c>
      <c r="G25" s="1136">
        <v>177.73099999999999</v>
      </c>
      <c r="H25" s="1136">
        <v>187.2</v>
      </c>
      <c r="I25" s="1136">
        <v>180</v>
      </c>
      <c r="J25" s="1136">
        <v>172</v>
      </c>
    </row>
    <row r="26" spans="1:10" s="600" customFormat="1" ht="12" customHeight="1">
      <c r="A26" s="1135" t="s">
        <v>905</v>
      </c>
      <c r="B26" s="1479">
        <v>7.7326217699999997</v>
      </c>
      <c r="C26" s="1136">
        <v>6.4480000000000004</v>
      </c>
      <c r="D26" s="1136">
        <v>6</v>
      </c>
      <c r="E26" s="1136">
        <v>16.5</v>
      </c>
      <c r="F26" s="1136">
        <v>21.143999999999998</v>
      </c>
      <c r="G26" s="1136">
        <v>189.19</v>
      </c>
      <c r="H26" s="1136">
        <v>196.2</v>
      </c>
      <c r="I26" s="1136">
        <v>211</v>
      </c>
      <c r="J26" s="1136">
        <v>217</v>
      </c>
    </row>
    <row r="27" spans="1:10" s="600" customFormat="1" ht="12" customHeight="1">
      <c r="A27" s="1143" t="s">
        <v>24</v>
      </c>
      <c r="B27" s="1480">
        <v>381.04608351999997</v>
      </c>
      <c r="C27" s="1139">
        <v>386.56600000000014</v>
      </c>
      <c r="D27" s="1140">
        <v>221.10000000000025</v>
      </c>
      <c r="E27" s="1140">
        <v>187.70999999999992</v>
      </c>
      <c r="F27" s="1140">
        <v>225.54300000000012</v>
      </c>
      <c r="G27" s="1140">
        <v>189.90900000000016</v>
      </c>
      <c r="H27" s="1140">
        <v>219.5</v>
      </c>
      <c r="I27" s="1140">
        <v>211</v>
      </c>
      <c r="J27" s="1140">
        <v>193</v>
      </c>
    </row>
    <row r="28" spans="1:10" s="600" customFormat="1" ht="12" customHeight="1">
      <c r="A28" s="1150" t="s">
        <v>906</v>
      </c>
      <c r="B28" s="1480">
        <v>3210.0994298099995</v>
      </c>
      <c r="C28" s="1139">
        <v>2955.377</v>
      </c>
      <c r="D28" s="1140">
        <v>2967.8</v>
      </c>
      <c r="E28" s="1140">
        <v>2938.4</v>
      </c>
      <c r="F28" s="1140">
        <v>2911.9340000000002</v>
      </c>
      <c r="G28" s="1140">
        <v>2747.38</v>
      </c>
      <c r="H28" s="1140">
        <v>2818.5999999999995</v>
      </c>
      <c r="I28" s="1140">
        <v>2828</v>
      </c>
      <c r="J28" s="1140">
        <v>2767</v>
      </c>
    </row>
    <row r="29" spans="1:10" s="852" customFormat="1" ht="12" customHeight="1">
      <c r="A29" s="1146"/>
      <c r="B29" s="1147"/>
      <c r="C29" s="1146"/>
      <c r="D29" s="1147"/>
      <c r="E29" s="1147"/>
      <c r="F29" s="1147"/>
      <c r="G29" s="1147"/>
      <c r="H29" s="1147"/>
      <c r="I29" s="1147"/>
      <c r="J29" s="1147"/>
    </row>
    <row r="30" spans="1:10" s="852" customFormat="1" ht="12" customHeight="1">
      <c r="A30" s="1152" t="s">
        <v>652</v>
      </c>
      <c r="B30" s="1483"/>
      <c r="C30" s="1859"/>
      <c r="D30" s="1149"/>
      <c r="E30" s="1149"/>
      <c r="F30" s="1149"/>
      <c r="G30" s="1149"/>
      <c r="H30" s="1149"/>
      <c r="I30" s="1149"/>
      <c r="J30" s="1149"/>
    </row>
    <row r="31" spans="1:10" s="1155" customFormat="1" ht="12" customHeight="1">
      <c r="A31" s="1153" t="s">
        <v>907</v>
      </c>
      <c r="B31" s="1485">
        <v>78.593169908611202</v>
      </c>
      <c r="C31" s="1860">
        <v>70.311071563524649</v>
      </c>
      <c r="D31" s="1154">
        <v>73.861217539378472</v>
      </c>
      <c r="E31" s="1154">
        <v>68.726136090664156</v>
      </c>
      <c r="F31" s="1154">
        <v>77.137703406727937</v>
      </c>
      <c r="G31" s="1154">
        <v>70.374103083748651</v>
      </c>
      <c r="H31" s="1154">
        <v>71.681383577052898</v>
      </c>
      <c r="I31" s="1154">
        <v>65.069035291317022</v>
      </c>
      <c r="J31" s="1154">
        <v>76.220806794055207</v>
      </c>
    </row>
    <row r="32" spans="1:10" s="1155" customFormat="1" ht="12" customHeight="1">
      <c r="A32" s="1153" t="s">
        <v>908</v>
      </c>
      <c r="B32" s="1485">
        <v>18.485779492473899</v>
      </c>
      <c r="C32" s="1860">
        <v>16.798013467172122</v>
      </c>
      <c r="D32" s="1154">
        <v>17.060451255853557</v>
      </c>
      <c r="E32" s="1154">
        <v>15.597427070925777</v>
      </c>
      <c r="F32" s="1154">
        <v>18.282570913455935</v>
      </c>
      <c r="G32" s="1154">
        <v>17.768527140274955</v>
      </c>
      <c r="H32" s="1154">
        <v>13.822272215973005</v>
      </c>
      <c r="I32" s="1154">
        <v>15.133607093971316</v>
      </c>
      <c r="J32" s="1154">
        <v>15.4079466181377</v>
      </c>
    </row>
    <row r="33" spans="1:10" s="1155" customFormat="1" ht="12" customHeight="1">
      <c r="A33" s="1156" t="s">
        <v>909</v>
      </c>
      <c r="B33" s="1486">
        <v>97.078949401085197</v>
      </c>
      <c r="C33" s="1861">
        <v>87.109085030696775</v>
      </c>
      <c r="D33" s="1157">
        <v>90.921668795232023</v>
      </c>
      <c r="E33" s="1157">
        <v>84.323563161589931</v>
      </c>
      <c r="F33" s="1157">
        <v>95.420274320183864</v>
      </c>
      <c r="G33" s="1157">
        <v>88.142630224023605</v>
      </c>
      <c r="H33" s="1157">
        <v>85.503655793025899</v>
      </c>
      <c r="I33" s="1157">
        <v>80.202642385288343</v>
      </c>
      <c r="J33" s="1157">
        <v>91.628753412192907</v>
      </c>
    </row>
    <row r="34" spans="1:10" s="540" customFormat="1" ht="7.5" customHeight="1">
      <c r="A34" s="622"/>
      <c r="B34" s="622"/>
      <c r="C34" s="622"/>
      <c r="D34" s="622"/>
      <c r="E34" s="622"/>
      <c r="F34" s="622"/>
      <c r="G34" s="622"/>
      <c r="H34" s="622"/>
      <c r="I34" s="622"/>
      <c r="J34" s="622"/>
    </row>
    <row r="35" spans="1:10" s="540" customFormat="1" ht="22.5" customHeight="1">
      <c r="A35" s="2432"/>
      <c r="B35" s="2432"/>
      <c r="C35" s="2432"/>
      <c r="D35" s="2432"/>
      <c r="E35" s="2432"/>
      <c r="F35" s="2432"/>
      <c r="G35" s="2432"/>
      <c r="H35" s="2432"/>
      <c r="I35" s="2432"/>
      <c r="J35" s="2432"/>
    </row>
  </sheetData>
  <mergeCells count="1">
    <mergeCell ref="A35:J35"/>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- 1Q15&amp;C&amp;8CHAPTER 2 SEGMENTAL REPORTING&amp;R&amp;8Main subsidiaries and product units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8"/>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20"/>
      <c r="B1" s="1520"/>
      <c r="C1" s="1520"/>
    </row>
    <row r="8" spans="1:3">
      <c r="B8" s="1500"/>
    </row>
    <row r="9" spans="1:3" ht="26.25">
      <c r="B9" s="1501" t="s">
        <v>910</v>
      </c>
    </row>
    <row r="10" spans="1:3">
      <c r="B10" s="1502"/>
    </row>
    <row r="11" spans="1:3" s="278" customFormat="1" ht="11.1" customHeight="1">
      <c r="A11" s="1494"/>
      <c r="B11" s="1521" t="s">
        <v>911</v>
      </c>
      <c r="C11" s="279"/>
    </row>
    <row r="12" spans="1:3" ht="8.25" customHeight="1">
      <c r="A12" s="1493"/>
      <c r="B12" s="1521"/>
      <c r="C12" s="707"/>
    </row>
    <row r="13" spans="1:3" s="733" customFormat="1" ht="11.1" customHeight="1">
      <c r="A13" s="1494"/>
      <c r="B13" s="1522" t="s">
        <v>915</v>
      </c>
      <c r="C13" s="732"/>
    </row>
    <row r="14" spans="1:3" ht="8.25" customHeight="1">
      <c r="A14" s="1493"/>
      <c r="B14" s="1521"/>
      <c r="C14" s="707"/>
    </row>
    <row r="15" spans="1:3" s="733" customFormat="1" ht="11.1" customHeight="1">
      <c r="A15" s="1495"/>
      <c r="B15" s="1523" t="s">
        <v>1059</v>
      </c>
      <c r="C15" s="592"/>
    </row>
    <row r="16" spans="1:3" ht="8.25" customHeight="1">
      <c r="A16" s="1493"/>
      <c r="B16" s="1521"/>
      <c r="C16" s="707"/>
    </row>
    <row r="17" spans="1:3" s="733" customFormat="1" ht="11.1" customHeight="1">
      <c r="A17" s="1495"/>
      <c r="B17" s="1523" t="s">
        <v>922</v>
      </c>
      <c r="C17" s="592"/>
    </row>
    <row r="18" spans="1:3">
      <c r="B18" s="1524"/>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- 1Q15</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showGridLines="0" zoomScale="140" zoomScaleNormal="140" zoomScaleSheetLayoutView="90" workbookViewId="0"/>
  </sheetViews>
  <sheetFormatPr baseColWidth="10" defaultColWidth="11.42578125" defaultRowHeight="22.5" customHeight="1"/>
  <cols>
    <col min="1" max="1" width="23.7109375" style="114" customWidth="1"/>
    <col min="2" max="7" width="11.5703125" style="114" customWidth="1"/>
    <col min="8" max="16384" width="11.42578125" style="114"/>
  </cols>
  <sheetData>
    <row r="1" spans="1:11" s="622" customFormat="1" ht="22.5" customHeight="1">
      <c r="A1" s="739"/>
      <c r="B1" s="740"/>
      <c r="C1" s="740"/>
      <c r="D1" s="740"/>
      <c r="E1" s="740"/>
      <c r="F1" s="740"/>
      <c r="G1" s="740"/>
    </row>
    <row r="2" spans="1:11" s="609" customFormat="1" ht="18.75" customHeight="1">
      <c r="A2" s="741" t="s">
        <v>924</v>
      </c>
    </row>
    <row r="3" spans="1:11" s="1088" customFormat="1" ht="12.75" customHeight="1">
      <c r="B3" s="1158"/>
      <c r="C3" s="1966" t="s">
        <v>5</v>
      </c>
      <c r="D3" s="2102" t="s">
        <v>3</v>
      </c>
      <c r="E3" s="2102" t="s">
        <v>6</v>
      </c>
      <c r="F3" s="1997" t="s">
        <v>2</v>
      </c>
      <c r="G3" s="1997" t="s">
        <v>5</v>
      </c>
      <c r="H3" s="1159"/>
    </row>
    <row r="4" spans="1:11" s="1161" customFormat="1" ht="13.5" customHeight="1">
      <c r="A4" s="606" t="s">
        <v>11</v>
      </c>
      <c r="B4" s="1160"/>
      <c r="C4" s="1963" t="s">
        <v>1547</v>
      </c>
      <c r="D4" s="2103" t="s">
        <v>1157</v>
      </c>
      <c r="E4" s="2103" t="s">
        <v>1157</v>
      </c>
      <c r="F4" s="1998" t="s">
        <v>1157</v>
      </c>
      <c r="G4" s="1998" t="s">
        <v>1157</v>
      </c>
      <c r="H4" s="1160"/>
      <c r="J4" s="1162"/>
    </row>
    <row r="5" spans="1:11" s="69" customFormat="1" ht="12" customHeight="1">
      <c r="A5" s="2174" t="s">
        <v>925</v>
      </c>
      <c r="B5" s="2174"/>
      <c r="C5" s="1996">
        <v>2789.8795074149998</v>
      </c>
      <c r="D5" s="2104">
        <v>2649.3413430849996</v>
      </c>
      <c r="E5" s="2104">
        <v>2422.9010174599998</v>
      </c>
      <c r="F5" s="1902">
        <v>2445.6993687720001</v>
      </c>
      <c r="G5" s="1902">
        <v>2483.0977914610003</v>
      </c>
    </row>
    <row r="6" spans="1:11" s="69" customFormat="1" ht="12" customHeight="1">
      <c r="A6" s="2175" t="s">
        <v>258</v>
      </c>
      <c r="B6" s="2175"/>
      <c r="C6" s="1964">
        <v>1476.1856048239999</v>
      </c>
      <c r="D6" s="2105">
        <v>1438.839237439</v>
      </c>
      <c r="E6" s="2105">
        <v>1387.742129773</v>
      </c>
      <c r="F6" s="1904">
        <v>1369.2709538940001</v>
      </c>
      <c r="G6" s="1904">
        <v>1343.831775552</v>
      </c>
    </row>
    <row r="7" spans="1:11" s="69" customFormat="1" ht="12" customHeight="1">
      <c r="A7" s="2175" t="s">
        <v>23</v>
      </c>
      <c r="B7" s="2175"/>
      <c r="C7" s="1964">
        <v>963.10194828200008</v>
      </c>
      <c r="D7" s="2105">
        <v>941.53405895100002</v>
      </c>
      <c r="E7" s="2105">
        <v>887.81257085100003</v>
      </c>
      <c r="F7" s="1904">
        <v>881.92011032400001</v>
      </c>
      <c r="G7" s="1904">
        <v>900.18043761900003</v>
      </c>
    </row>
    <row r="8" spans="1:11" s="69" customFormat="1" ht="12" customHeight="1">
      <c r="A8" s="2176" t="s">
        <v>926</v>
      </c>
      <c r="B8" s="2176"/>
      <c r="C8" s="1965">
        <v>211.25521227170003</v>
      </c>
      <c r="D8" s="2106">
        <v>180.30803391270004</v>
      </c>
      <c r="E8" s="2106">
        <v>195.94450297830002</v>
      </c>
      <c r="F8" s="377">
        <v>182.75123220420002</v>
      </c>
      <c r="G8" s="377">
        <v>169.55796143010002</v>
      </c>
    </row>
    <row r="9" spans="1:11" s="72" customFormat="1" ht="7.5" customHeight="1">
      <c r="A9" s="306"/>
      <c r="B9" s="76"/>
      <c r="C9" s="77"/>
      <c r="D9" s="77"/>
      <c r="E9" s="77"/>
      <c r="F9" s="77"/>
      <c r="G9" s="77"/>
    </row>
    <row r="10" spans="1:11" s="304" customFormat="1" ht="12.75" customHeight="1">
      <c r="A10" s="2431" t="s">
        <v>1697</v>
      </c>
      <c r="B10" s="2431"/>
      <c r="C10" s="2431"/>
      <c r="D10" s="2431"/>
      <c r="E10" s="2431"/>
      <c r="F10" s="2431"/>
      <c r="G10" s="2431"/>
      <c r="H10" s="2004"/>
      <c r="I10" s="2004"/>
      <c r="J10" s="2004"/>
      <c r="K10" s="2004"/>
    </row>
    <row r="11" spans="1:11" s="131" customFormat="1" ht="20.100000000000001" customHeight="1">
      <c r="A11" s="751"/>
      <c r="B11" s="146"/>
      <c r="C11" s="146"/>
      <c r="D11" s="146"/>
      <c r="F11" s="212"/>
      <c r="G11" s="212"/>
    </row>
    <row r="12" spans="1:11" s="609" customFormat="1" ht="34.5" customHeight="1">
      <c r="A12" s="2574" t="s">
        <v>927</v>
      </c>
      <c r="B12" s="2574"/>
      <c r="C12" s="2574"/>
      <c r="D12" s="2574"/>
      <c r="E12" s="2574"/>
      <c r="F12" s="2574"/>
      <c r="G12" s="2574"/>
    </row>
    <row r="13" spans="1:11" s="1088" customFormat="1" ht="12.75" customHeight="1">
      <c r="B13" s="1158"/>
      <c r="C13" s="1966" t="s">
        <v>5</v>
      </c>
      <c r="D13" s="2102" t="s">
        <v>3</v>
      </c>
      <c r="E13" s="2102" t="s">
        <v>6</v>
      </c>
      <c r="F13" s="1997" t="s">
        <v>2</v>
      </c>
      <c r="G13" s="1997" t="s">
        <v>5</v>
      </c>
      <c r="H13" s="1159"/>
    </row>
    <row r="14" spans="1:11" s="1161" customFormat="1" ht="13.5" customHeight="1">
      <c r="A14" s="606" t="s">
        <v>11</v>
      </c>
      <c r="B14" s="1160"/>
      <c r="C14" s="1963" t="s">
        <v>1547</v>
      </c>
      <c r="D14" s="2103" t="s">
        <v>1157</v>
      </c>
      <c r="E14" s="2103" t="s">
        <v>1157</v>
      </c>
      <c r="F14" s="1998" t="s">
        <v>1157</v>
      </c>
      <c r="G14" s="1998" t="s">
        <v>1157</v>
      </c>
      <c r="H14" s="1160"/>
      <c r="J14" s="1162"/>
    </row>
    <row r="15" spans="1:11" s="69" customFormat="1" ht="12" customHeight="1">
      <c r="A15" s="2174" t="s">
        <v>928</v>
      </c>
      <c r="B15" s="2174"/>
      <c r="C15" s="2107">
        <v>582.70274012843993</v>
      </c>
      <c r="D15" s="2000">
        <v>576.94483677210007</v>
      </c>
      <c r="E15" s="2000">
        <v>557.84924247719994</v>
      </c>
      <c r="F15" s="1999">
        <v>556.38474661280998</v>
      </c>
      <c r="G15" s="1999">
        <v>543.38111016579705</v>
      </c>
    </row>
    <row r="16" spans="1:11" s="69" customFormat="1" ht="12" customHeight="1">
      <c r="A16" s="2173" t="s">
        <v>929</v>
      </c>
      <c r="B16" s="2173"/>
      <c r="C16" s="2108"/>
      <c r="D16" s="2000"/>
      <c r="E16" s="2000"/>
      <c r="F16" s="1962"/>
      <c r="G16" s="1962"/>
    </row>
    <row r="17" spans="1:7" s="69" customFormat="1" ht="12" customHeight="1">
      <c r="A17" s="1163" t="s">
        <v>930</v>
      </c>
      <c r="B17" s="1163"/>
      <c r="C17" s="2108">
        <v>299.49274012843995</v>
      </c>
      <c r="D17" s="2000">
        <v>286.98983677210003</v>
      </c>
      <c r="E17" s="2000">
        <v>267.88124247719998</v>
      </c>
      <c r="F17" s="1962">
        <v>264.44674661280999</v>
      </c>
      <c r="G17" s="1962">
        <v>257.46911016579696</v>
      </c>
    </row>
    <row r="18" spans="1:7" s="69" customFormat="1" ht="12" customHeight="1">
      <c r="A18" s="2171" t="s">
        <v>931</v>
      </c>
      <c r="B18" s="1163"/>
      <c r="C18" s="2108">
        <v>101.53819017698001</v>
      </c>
      <c r="D18" s="2000">
        <v>92.870999273790034</v>
      </c>
      <c r="E18" s="2000">
        <v>85.910052735990021</v>
      </c>
      <c r="F18" s="1962">
        <v>85.271778442509969</v>
      </c>
      <c r="G18" s="1962">
        <v>77.356532669206885</v>
      </c>
    </row>
    <row r="19" spans="1:7" s="69" customFormat="1" ht="12" customHeight="1">
      <c r="A19" s="2171" t="s">
        <v>932</v>
      </c>
      <c r="B19" s="1163"/>
      <c r="C19" s="2108">
        <v>197.95454995145994</v>
      </c>
      <c r="D19" s="2000">
        <v>194.11883749831</v>
      </c>
      <c r="E19" s="2000">
        <v>181.97118974120997</v>
      </c>
      <c r="F19" s="1962">
        <v>179.17496817029999</v>
      </c>
      <c r="G19" s="1962">
        <v>180.11257749659009</v>
      </c>
    </row>
    <row r="20" spans="1:7" s="69" customFormat="1" ht="12" customHeight="1">
      <c r="A20" s="1163" t="s">
        <v>933</v>
      </c>
      <c r="B20" s="1163"/>
      <c r="C20" s="2108">
        <v>280</v>
      </c>
      <c r="D20" s="2000">
        <v>287</v>
      </c>
      <c r="E20" s="2000">
        <v>287</v>
      </c>
      <c r="F20" s="1962">
        <v>289</v>
      </c>
      <c r="G20" s="1962">
        <v>283</v>
      </c>
    </row>
    <row r="21" spans="1:7" s="69" customFormat="1" ht="12" customHeight="1">
      <c r="A21" s="2171" t="s">
        <v>1427</v>
      </c>
      <c r="B21" s="2171"/>
      <c r="C21" s="2108">
        <v>46</v>
      </c>
      <c r="D21" s="2000">
        <v>43</v>
      </c>
      <c r="E21" s="2000">
        <v>41</v>
      </c>
      <c r="F21" s="1962">
        <v>39</v>
      </c>
      <c r="G21" s="1962">
        <v>37</v>
      </c>
    </row>
    <row r="22" spans="1:7" s="69" customFormat="1" ht="12" customHeight="1">
      <c r="A22" s="2172" t="s">
        <v>934</v>
      </c>
      <c r="B22" s="2172"/>
      <c r="C22" s="2109">
        <v>3.21</v>
      </c>
      <c r="D22" s="2001">
        <v>2.9550000000000001</v>
      </c>
      <c r="E22" s="2001">
        <v>2.968</v>
      </c>
      <c r="F22" s="1164">
        <v>2.9380000000000002</v>
      </c>
      <c r="G22" s="1164">
        <v>2.9119999999999999</v>
      </c>
    </row>
    <row r="23" spans="1:7" s="131" customFormat="1" ht="20.100000000000001" customHeight="1">
      <c r="A23" s="752"/>
      <c r="B23" s="753"/>
      <c r="C23" s="753"/>
      <c r="D23" s="154"/>
    </row>
    <row r="24" spans="1:7" s="609" customFormat="1" ht="18.75" customHeight="1">
      <c r="A24" s="741" t="s">
        <v>935</v>
      </c>
    </row>
    <row r="25" spans="1:7" s="50" customFormat="1" ht="6" customHeight="1">
      <c r="A25" s="742"/>
      <c r="B25" s="743"/>
      <c r="C25" s="743"/>
      <c r="D25" s="743"/>
    </row>
    <row r="26" spans="1:7" s="69" customFormat="1" ht="21" customHeight="1">
      <c r="A26" s="2587" t="s">
        <v>1579</v>
      </c>
      <c r="B26" s="2587"/>
      <c r="C26" s="2587"/>
      <c r="D26" s="2587"/>
      <c r="E26" s="2587"/>
      <c r="F26" s="2587"/>
      <c r="G26" s="2588"/>
    </row>
    <row r="27" spans="1:7" s="69" customFormat="1" ht="12" customHeight="1">
      <c r="A27" s="2585" t="s">
        <v>1499</v>
      </c>
      <c r="B27" s="2585"/>
      <c r="C27" s="2585"/>
      <c r="D27" s="2585"/>
      <c r="E27" s="2585"/>
      <c r="F27" s="2585"/>
      <c r="G27" s="2586"/>
    </row>
    <row r="28" spans="1:7" s="69" customFormat="1" ht="12" customHeight="1">
      <c r="A28" s="2587" t="s">
        <v>1501</v>
      </c>
      <c r="B28" s="2587"/>
      <c r="C28" s="2587"/>
      <c r="D28" s="2587"/>
      <c r="E28" s="2587"/>
      <c r="F28" s="2587"/>
      <c r="G28" s="2588"/>
    </row>
    <row r="29" spans="1:7" s="69" customFormat="1" ht="12" customHeight="1">
      <c r="A29" s="2585" t="s">
        <v>1588</v>
      </c>
      <c r="B29" s="2585"/>
      <c r="C29" s="2585"/>
      <c r="D29" s="2585"/>
      <c r="E29" s="2585"/>
      <c r="F29" s="2585"/>
      <c r="G29" s="2586"/>
    </row>
    <row r="30" spans="1:7" s="131" customFormat="1" ht="20.100000000000001" customHeight="1">
      <c r="A30" s="752"/>
      <c r="B30" s="753"/>
      <c r="C30" s="753"/>
      <c r="D30" s="154"/>
    </row>
    <row r="31" spans="1:7" s="609" customFormat="1" ht="18.75" customHeight="1">
      <c r="A31" s="741" t="s">
        <v>936</v>
      </c>
    </row>
    <row r="32" spans="1:7" s="50" customFormat="1" ht="6" customHeight="1">
      <c r="A32" s="742"/>
      <c r="B32" s="743"/>
      <c r="C32" s="743"/>
      <c r="D32" s="743"/>
    </row>
    <row r="33" spans="1:8" s="69" customFormat="1" ht="12" customHeight="1">
      <c r="A33" s="2587" t="s">
        <v>1601</v>
      </c>
      <c r="B33" s="2587"/>
      <c r="C33" s="2588"/>
      <c r="D33" s="2589" t="s">
        <v>937</v>
      </c>
      <c r="E33" s="2590"/>
      <c r="F33" s="2590"/>
      <c r="G33" s="2591"/>
    </row>
    <row r="34" spans="1:8" s="69" customFormat="1" ht="12" customHeight="1">
      <c r="A34" s="2585" t="s">
        <v>938</v>
      </c>
      <c r="B34" s="2585"/>
      <c r="C34" s="2586"/>
      <c r="D34" s="2592" t="s">
        <v>1581</v>
      </c>
      <c r="E34" s="2593"/>
      <c r="F34" s="2593"/>
      <c r="G34" s="2594"/>
    </row>
    <row r="35" spans="1:8" s="69" customFormat="1" ht="12" customHeight="1">
      <c r="A35" s="2585" t="s">
        <v>1443</v>
      </c>
      <c r="B35" s="2585"/>
      <c r="C35" s="2586"/>
      <c r="D35" s="2592" t="s">
        <v>1500</v>
      </c>
      <c r="E35" s="2593"/>
      <c r="F35" s="2593"/>
      <c r="G35" s="2594"/>
    </row>
    <row r="36" spans="1:8" s="69" customFormat="1" ht="12" customHeight="1">
      <c r="A36" s="2587" t="s">
        <v>1498</v>
      </c>
      <c r="B36" s="2587"/>
      <c r="C36" s="2588"/>
      <c r="D36" s="2595" t="s">
        <v>1219</v>
      </c>
      <c r="E36" s="2596"/>
      <c r="F36" s="2596"/>
      <c r="G36" s="2597"/>
    </row>
    <row r="37" spans="1:8" s="69" customFormat="1" ht="12" customHeight="1">
      <c r="A37" s="2587" t="s">
        <v>940</v>
      </c>
      <c r="B37" s="2587"/>
      <c r="C37" s="2588"/>
      <c r="D37" s="2598" t="s">
        <v>939</v>
      </c>
      <c r="E37" s="2587"/>
      <c r="F37" s="2587"/>
      <c r="G37" s="2588"/>
    </row>
    <row r="38" spans="1:8" s="69" customFormat="1" ht="12" customHeight="1">
      <c r="A38" s="2587" t="s">
        <v>941</v>
      </c>
      <c r="B38" s="2587"/>
      <c r="C38" s="2588"/>
      <c r="D38" s="2598" t="s">
        <v>1580</v>
      </c>
      <c r="E38" s="2587"/>
      <c r="F38" s="2587"/>
      <c r="G38" s="2588"/>
    </row>
    <row r="39" spans="1:8" s="69" customFormat="1" ht="12" customHeight="1">
      <c r="A39" s="2587" t="s">
        <v>1428</v>
      </c>
      <c r="B39" s="2587"/>
      <c r="C39" s="2588"/>
      <c r="D39" s="2598" t="s">
        <v>1576</v>
      </c>
      <c r="E39" s="2587"/>
      <c r="F39" s="2587"/>
      <c r="G39" s="2588"/>
      <c r="H39" s="2277"/>
    </row>
    <row r="40" spans="1:8" s="69" customFormat="1" ht="12" customHeight="1">
      <c r="A40" s="2587" t="s">
        <v>942</v>
      </c>
      <c r="B40" s="2587"/>
      <c r="C40" s="2588"/>
      <c r="D40" s="2598" t="s">
        <v>1582</v>
      </c>
      <c r="E40" s="2587"/>
      <c r="F40" s="2587"/>
      <c r="G40" s="2588"/>
    </row>
    <row r="41" spans="1:8" s="69" customFormat="1" ht="12" customHeight="1">
      <c r="A41" s="2587" t="s">
        <v>943</v>
      </c>
      <c r="B41" s="2587"/>
      <c r="C41" s="2588"/>
      <c r="D41" s="2589"/>
      <c r="E41" s="2603"/>
      <c r="F41" s="2603"/>
      <c r="G41" s="2603"/>
    </row>
    <row r="42" spans="1:8" s="69" customFormat="1" ht="12" customHeight="1">
      <c r="A42" s="2587" t="s">
        <v>944</v>
      </c>
      <c r="B42" s="2587"/>
      <c r="C42" s="2588"/>
      <c r="D42" s="1165"/>
      <c r="E42" s="1166"/>
      <c r="F42" s="1166"/>
      <c r="G42" s="1166"/>
    </row>
    <row r="43" spans="1:8" ht="20.100000000000001" customHeight="1"/>
    <row r="44" spans="1:8" s="609" customFormat="1" ht="18.75" customHeight="1">
      <c r="A44" s="741" t="s">
        <v>945</v>
      </c>
    </row>
    <row r="45" spans="1:8" s="50" customFormat="1" ht="6" customHeight="1">
      <c r="A45" s="742"/>
      <c r="B45" s="743"/>
      <c r="C45" s="743"/>
      <c r="D45" s="743"/>
    </row>
    <row r="46" spans="1:8" s="69" customFormat="1" ht="12" customHeight="1">
      <c r="A46"/>
      <c r="B46" s="2599" t="s">
        <v>946</v>
      </c>
      <c r="C46" s="2600"/>
      <c r="D46" s="2601" t="s">
        <v>109</v>
      </c>
      <c r="E46" s="2602"/>
      <c r="F46" s="2599" t="s">
        <v>947</v>
      </c>
      <c r="G46" s="2600"/>
    </row>
    <row r="47" spans="1:8" s="69" customFormat="1" ht="12" customHeight="1">
      <c r="A47" s="1167"/>
      <c r="B47" s="2110" t="s">
        <v>948</v>
      </c>
      <c r="C47" s="2110" t="s">
        <v>949</v>
      </c>
      <c r="D47" s="2110" t="s">
        <v>948</v>
      </c>
      <c r="E47" s="2110" t="s">
        <v>949</v>
      </c>
      <c r="F47" s="2110" t="s">
        <v>948</v>
      </c>
      <c r="G47" s="2110" t="s">
        <v>949</v>
      </c>
    </row>
    <row r="48" spans="1:8" s="69" customFormat="1" ht="12" customHeight="1">
      <c r="A48" s="2349" t="s">
        <v>1543</v>
      </c>
      <c r="B48" s="2350" t="s">
        <v>1950</v>
      </c>
      <c r="C48" s="2350" t="s">
        <v>951</v>
      </c>
      <c r="D48" s="2351" t="s">
        <v>1544</v>
      </c>
      <c r="E48" s="2351" t="s">
        <v>952</v>
      </c>
      <c r="F48" s="2351" t="s">
        <v>1545</v>
      </c>
      <c r="G48" s="2350" t="s">
        <v>953</v>
      </c>
    </row>
    <row r="49" spans="1:7" s="69" customFormat="1" ht="12" customHeight="1">
      <c r="A49" s="1167" t="s">
        <v>1491</v>
      </c>
      <c r="B49" s="1168" t="s">
        <v>1945</v>
      </c>
      <c r="C49" s="1168" t="s">
        <v>951</v>
      </c>
      <c r="D49" s="1168" t="s">
        <v>1390</v>
      </c>
      <c r="E49" s="1168" t="s">
        <v>952</v>
      </c>
      <c r="F49" s="1168" t="s">
        <v>1391</v>
      </c>
      <c r="G49" s="1168" t="s">
        <v>953</v>
      </c>
    </row>
    <row r="50" spans="1:7" s="1863" customFormat="1" ht="12" customHeight="1">
      <c r="A50" s="1167" t="s">
        <v>1389</v>
      </c>
      <c r="B50" s="1168" t="s">
        <v>1945</v>
      </c>
      <c r="C50" s="1168" t="s">
        <v>951</v>
      </c>
      <c r="D50" s="1168" t="s">
        <v>1390</v>
      </c>
      <c r="E50" s="1168" t="s">
        <v>952</v>
      </c>
      <c r="F50" s="1168" t="s">
        <v>1391</v>
      </c>
      <c r="G50" s="1168" t="s">
        <v>953</v>
      </c>
    </row>
    <row r="51" spans="1:7" s="1863" customFormat="1" ht="12" customHeight="1">
      <c r="A51" s="1167" t="s">
        <v>1261</v>
      </c>
      <c r="B51" s="1168" t="s">
        <v>1945</v>
      </c>
      <c r="C51" s="1168" t="s">
        <v>951</v>
      </c>
      <c r="D51" s="1168" t="s">
        <v>1390</v>
      </c>
      <c r="E51" s="1168" t="s">
        <v>952</v>
      </c>
      <c r="F51" s="1168" t="s">
        <v>1391</v>
      </c>
      <c r="G51" s="1168" t="s">
        <v>953</v>
      </c>
    </row>
    <row r="52" spans="1:7" s="1862" customFormat="1" ht="12" customHeight="1">
      <c r="A52" s="1167" t="s">
        <v>1191</v>
      </c>
      <c r="B52" s="1168" t="s">
        <v>1362</v>
      </c>
      <c r="C52" s="1168" t="s">
        <v>951</v>
      </c>
      <c r="D52" s="1864" t="s">
        <v>1363</v>
      </c>
      <c r="E52" s="1864" t="s">
        <v>952</v>
      </c>
      <c r="F52" s="1864" t="s">
        <v>1364</v>
      </c>
      <c r="G52" s="1168" t="s">
        <v>953</v>
      </c>
    </row>
    <row r="53" spans="1:7" s="1862" customFormat="1" ht="12" customHeight="1">
      <c r="A53" s="1167" t="s">
        <v>1053</v>
      </c>
      <c r="B53" s="1168" t="s">
        <v>1362</v>
      </c>
      <c r="C53" s="1168" t="s">
        <v>951</v>
      </c>
      <c r="D53" s="1864" t="s">
        <v>1363</v>
      </c>
      <c r="E53" s="1864" t="s">
        <v>952</v>
      </c>
      <c r="F53" s="1864" t="s">
        <v>1364</v>
      </c>
      <c r="G53" s="1168" t="s">
        <v>953</v>
      </c>
    </row>
    <row r="54" spans="1:7" s="69" customFormat="1" ht="12" customHeight="1">
      <c r="A54" s="1167" t="s">
        <v>950</v>
      </c>
      <c r="B54" s="1168" t="s">
        <v>1362</v>
      </c>
      <c r="C54" s="1168" t="s">
        <v>951</v>
      </c>
      <c r="D54" s="1864" t="s">
        <v>1363</v>
      </c>
      <c r="E54" s="1169" t="s">
        <v>952</v>
      </c>
      <c r="F54" s="1864" t="s">
        <v>1364</v>
      </c>
      <c r="G54" s="1168" t="s">
        <v>953</v>
      </c>
    </row>
    <row r="55" spans="1:7" s="69" customFormat="1" ht="12" customHeight="1">
      <c r="A55" s="1167" t="s">
        <v>954</v>
      </c>
      <c r="B55" s="1168" t="s">
        <v>1362</v>
      </c>
      <c r="C55" s="1168" t="s">
        <v>951</v>
      </c>
      <c r="D55" s="1864" t="s">
        <v>1363</v>
      </c>
      <c r="E55" s="1169" t="s">
        <v>952</v>
      </c>
      <c r="F55" s="1864" t="s">
        <v>1364</v>
      </c>
      <c r="G55" s="1168" t="s">
        <v>953</v>
      </c>
    </row>
    <row r="56" spans="1:7" s="69" customFormat="1" ht="12" customHeight="1">
      <c r="A56" s="1170" t="s">
        <v>955</v>
      </c>
      <c r="B56" s="1168" t="s">
        <v>1362</v>
      </c>
      <c r="C56" s="1168" t="s">
        <v>951</v>
      </c>
      <c r="D56" s="1864" t="s">
        <v>1363</v>
      </c>
      <c r="E56" s="1169" t="s">
        <v>952</v>
      </c>
      <c r="F56" s="1864" t="s">
        <v>1364</v>
      </c>
      <c r="G56" s="1168" t="s">
        <v>953</v>
      </c>
    </row>
    <row r="57" spans="1:7" ht="7.5" customHeight="1">
      <c r="B57" s="1171"/>
      <c r="C57" s="1172"/>
      <c r="D57" s="1171"/>
      <c r="E57" s="1172"/>
      <c r="F57" s="1171"/>
      <c r="G57" s="1172"/>
    </row>
    <row r="58" spans="1:7" ht="12.75" customHeight="1">
      <c r="A58" s="1173" t="s">
        <v>1944</v>
      </c>
    </row>
    <row r="59" spans="1:7" ht="12.75" customHeight="1">
      <c r="A59" s="1173" t="s">
        <v>1361</v>
      </c>
    </row>
    <row r="60" spans="1:7" ht="12.75" customHeight="1">
      <c r="A60" s="1173" t="s">
        <v>1943</v>
      </c>
    </row>
  </sheetData>
  <mergeCells count="28">
    <mergeCell ref="A42:C42"/>
    <mergeCell ref="B46:C46"/>
    <mergeCell ref="D46:E46"/>
    <mergeCell ref="F46:G46"/>
    <mergeCell ref="D41:G41"/>
    <mergeCell ref="A41:C41"/>
    <mergeCell ref="A39:C39"/>
    <mergeCell ref="D39:G39"/>
    <mergeCell ref="A40:C40"/>
    <mergeCell ref="D40:G40"/>
    <mergeCell ref="A38:C38"/>
    <mergeCell ref="A36:C36"/>
    <mergeCell ref="D36:G36"/>
    <mergeCell ref="D37:G37"/>
    <mergeCell ref="A37:C37"/>
    <mergeCell ref="D38:G38"/>
    <mergeCell ref="A33:C33"/>
    <mergeCell ref="D33:G33"/>
    <mergeCell ref="A34:C34"/>
    <mergeCell ref="D34:G34"/>
    <mergeCell ref="A35:C35"/>
    <mergeCell ref="D35:G35"/>
    <mergeCell ref="A10:G10"/>
    <mergeCell ref="A29:G29"/>
    <mergeCell ref="A26:G26"/>
    <mergeCell ref="A27:G27"/>
    <mergeCell ref="A28:G28"/>
    <mergeCell ref="A12:G12"/>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- 1Q15&amp;C&amp;8CHAPTER 3&amp;R&amp;8ABOUT DNB  </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showGridLines="0" showZeros="0" zoomScale="140" zoomScaleNormal="140" zoomScaleSheetLayoutView="130" workbookViewId="0"/>
  </sheetViews>
  <sheetFormatPr baseColWidth="10" defaultColWidth="10.85546875" defaultRowHeight="22.5" customHeight="1"/>
  <cols>
    <col min="1" max="1" width="35.28515625" style="559" customWidth="1"/>
    <col min="2" max="10" width="6.28515625" style="559" customWidth="1"/>
    <col min="11" max="11" width="5" style="559" customWidth="1"/>
    <col min="12" max="12" width="10.85546875" style="559" customWidth="1"/>
    <col min="13" max="19" width="10.42578125" style="559" customWidth="1"/>
    <col min="20" max="16384" width="10.85546875" style="559"/>
  </cols>
  <sheetData>
    <row r="1" spans="1:10" s="622" customFormat="1" ht="22.5" customHeight="1">
      <c r="A1" s="739"/>
      <c r="B1" s="740"/>
      <c r="C1" s="740"/>
      <c r="D1" s="740"/>
      <c r="E1" s="740"/>
      <c r="F1" s="740"/>
      <c r="G1" s="740"/>
      <c r="H1" s="740"/>
      <c r="I1" s="740"/>
      <c r="J1" s="740"/>
    </row>
    <row r="2" spans="1:10" s="609" customFormat="1" ht="18.75" customHeight="1">
      <c r="A2" s="741" t="s">
        <v>1562</v>
      </c>
    </row>
    <row r="3" spans="1:10" s="609" customFormat="1" ht="21.75" customHeight="1"/>
    <row r="4" spans="1:10" s="1174" customFormat="1" ht="23.25" customHeight="1"/>
    <row r="5" spans="1:10" ht="124.5" customHeight="1"/>
    <row r="6" spans="1:10" ht="29.25" customHeight="1"/>
    <row r="7" spans="1:10" s="1174" customFormat="1" ht="23.25" customHeight="1"/>
    <row r="8" spans="1:10" ht="124.5" customHeight="1"/>
    <row r="9" spans="1:10" ht="17.25" customHeight="1"/>
    <row r="10" spans="1:10" s="1176" customFormat="1" ht="16.5" customHeight="1">
      <c r="A10" s="1175"/>
    </row>
    <row r="11" spans="1:10" s="1178" customFormat="1" ht="21.75" customHeight="1">
      <c r="A11" s="1177"/>
    </row>
    <row r="12" spans="1:10" s="1180" customFormat="1" ht="18" customHeight="1">
      <c r="A12" s="1179"/>
    </row>
    <row r="13" spans="1:10" s="622" customFormat="1" ht="22.5" customHeight="1">
      <c r="A13" s="739"/>
      <c r="B13" s="740"/>
      <c r="C13" s="740"/>
      <c r="D13" s="740"/>
      <c r="E13" s="740"/>
      <c r="F13" s="740"/>
      <c r="G13" s="740"/>
      <c r="H13" s="740"/>
      <c r="I13" s="740"/>
      <c r="J13" s="740"/>
    </row>
    <row r="14" spans="1:10" s="609" customFormat="1" ht="18.75" customHeight="1">
      <c r="A14" s="741" t="s">
        <v>1167</v>
      </c>
    </row>
    <row r="15" spans="1:10" s="609" customFormat="1" ht="12" customHeight="1"/>
    <row r="16" spans="1:10" s="641" customFormat="1" ht="15" customHeight="1">
      <c r="A16" s="641" t="s">
        <v>956</v>
      </c>
    </row>
    <row r="17" spans="1:10" s="1184" customFormat="1" ht="12.75" customHeight="1">
      <c r="A17" s="1181"/>
      <c r="B17" s="1488" t="s">
        <v>1602</v>
      </c>
      <c r="C17" s="1183" t="s">
        <v>3</v>
      </c>
      <c r="D17" s="1183" t="s">
        <v>6</v>
      </c>
      <c r="E17" s="1183" t="s">
        <v>2</v>
      </c>
      <c r="F17" s="1183" t="s">
        <v>5</v>
      </c>
      <c r="G17" s="1183" t="s">
        <v>3</v>
      </c>
      <c r="H17" s="1183" t="s">
        <v>6</v>
      </c>
      <c r="I17" s="1183" t="s">
        <v>2</v>
      </c>
      <c r="J17" s="1183" t="s">
        <v>5</v>
      </c>
    </row>
    <row r="18" spans="1:10" s="1184" customFormat="1" ht="12.75" customHeight="1">
      <c r="A18" s="1185" t="s">
        <v>50</v>
      </c>
      <c r="B18" s="1487">
        <v>2015</v>
      </c>
      <c r="C18" s="1186">
        <v>2014</v>
      </c>
      <c r="D18" s="1186">
        <v>2014</v>
      </c>
      <c r="E18" s="1186">
        <v>2014</v>
      </c>
      <c r="F18" s="1186">
        <v>2014</v>
      </c>
      <c r="G18" s="1186">
        <v>2013</v>
      </c>
      <c r="H18" s="1186">
        <v>2013</v>
      </c>
      <c r="I18" s="1186">
        <v>2013</v>
      </c>
      <c r="J18" s="1186">
        <v>2013</v>
      </c>
    </row>
    <row r="19" spans="1:10" s="1184" customFormat="1" ht="12" customHeight="1">
      <c r="A19" s="980" t="s">
        <v>957</v>
      </c>
      <c r="B19" s="1945">
        <v>25.9</v>
      </c>
      <c r="C19" s="1187">
        <v>26</v>
      </c>
      <c r="D19" s="1187">
        <v>26.2</v>
      </c>
      <c r="E19" s="1187">
        <v>26.3</v>
      </c>
      <c r="F19" s="1187">
        <v>26.4</v>
      </c>
      <c r="G19" s="1187">
        <v>26.5</v>
      </c>
      <c r="H19" s="1187">
        <v>27</v>
      </c>
      <c r="I19" s="1187">
        <v>27.4</v>
      </c>
      <c r="J19" s="1187">
        <v>27.8</v>
      </c>
    </row>
    <row r="20" spans="1:10" s="1184" customFormat="1" ht="12" customHeight="1">
      <c r="A20" s="1188" t="s">
        <v>958</v>
      </c>
      <c r="B20" s="1946">
        <v>30.8</v>
      </c>
      <c r="C20" s="1189">
        <v>30.9</v>
      </c>
      <c r="D20" s="1189">
        <v>31</v>
      </c>
      <c r="E20" s="1189">
        <v>31.2</v>
      </c>
      <c r="F20" s="1189">
        <v>31.9</v>
      </c>
      <c r="G20" s="1189">
        <v>31.9</v>
      </c>
      <c r="H20" s="1189">
        <v>32.200000000000003</v>
      </c>
      <c r="I20" s="1189">
        <v>32.299999999999997</v>
      </c>
      <c r="J20" s="1189">
        <v>32.5</v>
      </c>
    </row>
    <row r="21" spans="1:10" s="609" customFormat="1" ht="12" customHeight="1"/>
    <row r="22" spans="1:10" s="641" customFormat="1" ht="15" customHeight="1">
      <c r="A22" s="641" t="s">
        <v>959</v>
      </c>
      <c r="C22" s="1865"/>
    </row>
    <row r="23" spans="1:10" s="1184" customFormat="1" ht="12.75" customHeight="1">
      <c r="A23" s="1181"/>
      <c r="B23" s="1488" t="s">
        <v>1602</v>
      </c>
      <c r="C23" s="1183" t="s">
        <v>3</v>
      </c>
      <c r="D23" s="1182" t="s">
        <v>6</v>
      </c>
      <c r="E23" s="1183" t="s">
        <v>2</v>
      </c>
      <c r="F23" s="1182" t="s">
        <v>5</v>
      </c>
      <c r="G23" s="1182" t="s">
        <v>3</v>
      </c>
      <c r="H23" s="1182" t="s">
        <v>6</v>
      </c>
      <c r="I23" s="1182" t="s">
        <v>2</v>
      </c>
      <c r="J23" s="1182" t="s">
        <v>5</v>
      </c>
    </row>
    <row r="24" spans="1:10" s="1184" customFormat="1" ht="12.75" customHeight="1">
      <c r="A24" s="1185" t="s">
        <v>50</v>
      </c>
      <c r="B24" s="1487">
        <v>2015</v>
      </c>
      <c r="C24" s="1186">
        <v>2014</v>
      </c>
      <c r="D24" s="1186">
        <v>2014</v>
      </c>
      <c r="E24" s="1186">
        <v>2014</v>
      </c>
      <c r="F24" s="1186">
        <v>2014</v>
      </c>
      <c r="G24" s="1186">
        <v>2013</v>
      </c>
      <c r="H24" s="1186">
        <v>2013</v>
      </c>
      <c r="I24" s="1186">
        <v>2013</v>
      </c>
      <c r="J24" s="1186">
        <v>2013</v>
      </c>
    </row>
    <row r="25" spans="1:10" s="1184" customFormat="1" ht="12" customHeight="1">
      <c r="A25" s="980" t="s">
        <v>960</v>
      </c>
      <c r="B25" s="1945">
        <v>11.3</v>
      </c>
      <c r="C25" s="1187">
        <v>11.3</v>
      </c>
      <c r="D25" s="1187">
        <v>11.4</v>
      </c>
      <c r="E25" s="1187">
        <v>11.3</v>
      </c>
      <c r="F25" s="1187">
        <v>11.3</v>
      </c>
      <c r="G25" s="1187">
        <v>11.3</v>
      </c>
      <c r="H25" s="1187">
        <v>11.5</v>
      </c>
      <c r="I25" s="1187">
        <v>11.5</v>
      </c>
      <c r="J25" s="1187">
        <v>11.6</v>
      </c>
    </row>
    <row r="26" spans="1:10" s="1190" customFormat="1" ht="12" customHeight="1">
      <c r="A26" s="1188" t="s">
        <v>961</v>
      </c>
      <c r="B26" s="1946">
        <v>38.5</v>
      </c>
      <c r="C26" s="1189">
        <v>38.1</v>
      </c>
      <c r="D26" s="1189">
        <v>37.9</v>
      </c>
      <c r="E26" s="1189">
        <v>37.200000000000003</v>
      </c>
      <c r="F26" s="1189">
        <v>36.9</v>
      </c>
      <c r="G26" s="1189">
        <v>36.6</v>
      </c>
      <c r="H26" s="1189">
        <v>37.200000000000003</v>
      </c>
      <c r="I26" s="1189">
        <v>38</v>
      </c>
      <c r="J26" s="1189">
        <v>37.700000000000003</v>
      </c>
    </row>
    <row r="27" spans="1:10" ht="7.5" customHeight="1"/>
    <row r="28" spans="1:10" s="300" customFormat="1" ht="12.75" customHeight="1">
      <c r="A28" s="2452" t="s">
        <v>962</v>
      </c>
      <c r="B28" s="2452"/>
      <c r="C28" s="2452"/>
      <c r="D28" s="2452"/>
      <c r="E28" s="2452"/>
      <c r="F28" s="2452"/>
      <c r="G28" s="2452"/>
      <c r="H28" s="2452"/>
      <c r="I28" s="2452"/>
      <c r="J28" s="2452"/>
    </row>
    <row r="29" spans="1:10" s="300" customFormat="1" ht="19.5" customHeight="1">
      <c r="A29" s="2452" t="s">
        <v>963</v>
      </c>
      <c r="B29" s="2452"/>
      <c r="C29" s="2452"/>
      <c r="D29" s="2452"/>
      <c r="E29" s="2452"/>
      <c r="F29" s="2452"/>
      <c r="G29" s="2452"/>
      <c r="H29" s="2452"/>
      <c r="I29" s="2452"/>
      <c r="J29" s="2452"/>
    </row>
    <row r="30" spans="1:10" s="300" customFormat="1" ht="19.5" customHeight="1">
      <c r="A30" s="2452" t="s">
        <v>1169</v>
      </c>
      <c r="B30" s="2452"/>
      <c r="C30" s="2452"/>
      <c r="D30" s="2452"/>
      <c r="E30" s="2452"/>
      <c r="F30" s="2452"/>
      <c r="G30" s="2452"/>
      <c r="H30" s="2452"/>
      <c r="I30" s="2452"/>
      <c r="J30" s="2452"/>
    </row>
    <row r="31" spans="1:10" s="300" customFormat="1" ht="12.75" customHeight="1">
      <c r="A31" s="2452" t="s">
        <v>964</v>
      </c>
      <c r="B31" s="2452"/>
      <c r="C31" s="2452"/>
      <c r="D31" s="2452"/>
      <c r="E31" s="2452"/>
      <c r="F31" s="2452"/>
      <c r="G31" s="2452"/>
      <c r="H31" s="2452"/>
      <c r="I31" s="2452"/>
      <c r="J31" s="2452"/>
    </row>
    <row r="32" spans="1:10" s="300" customFormat="1" ht="30" customHeight="1">
      <c r="A32" s="2452" t="s">
        <v>1256</v>
      </c>
      <c r="B32" s="2452"/>
      <c r="C32" s="2452"/>
      <c r="D32" s="2452"/>
      <c r="E32" s="2452"/>
      <c r="F32" s="2452"/>
      <c r="G32" s="2452"/>
      <c r="H32" s="2452"/>
      <c r="I32" s="2452"/>
      <c r="J32" s="2452"/>
    </row>
    <row r="33" spans="1:10" s="300" customFormat="1" ht="12.75" customHeight="1">
      <c r="A33" s="2452" t="s">
        <v>965</v>
      </c>
      <c r="B33" s="2452"/>
      <c r="C33" s="2452"/>
      <c r="D33" s="2452"/>
      <c r="E33" s="2452"/>
      <c r="F33" s="2452"/>
      <c r="G33" s="2452"/>
      <c r="H33" s="2452"/>
      <c r="I33" s="2452"/>
      <c r="J33" s="2452"/>
    </row>
    <row r="34" spans="1:10" ht="7.5" customHeight="1"/>
    <row r="35" spans="1:10" s="1173" customFormat="1" ht="12.75" customHeight="1">
      <c r="A35" s="1191" t="s">
        <v>966</v>
      </c>
    </row>
    <row r="36" spans="1:10" s="622" customFormat="1" ht="22.5" customHeight="1">
      <c r="A36" s="677"/>
    </row>
    <row r="37" spans="1:10" s="609" customFormat="1" ht="18.75" customHeight="1">
      <c r="A37" s="741" t="s">
        <v>1168</v>
      </c>
    </row>
    <row r="38" spans="1:10" s="609" customFormat="1" ht="12" customHeight="1"/>
    <row r="39" spans="1:10" s="1184" customFormat="1" ht="12.75" customHeight="1">
      <c r="A39" s="1181"/>
      <c r="B39" s="1488" t="s">
        <v>3</v>
      </c>
      <c r="C39" s="1183" t="s">
        <v>6</v>
      </c>
      <c r="D39" s="1183" t="s">
        <v>2</v>
      </c>
      <c r="E39" s="1183" t="s">
        <v>5</v>
      </c>
      <c r="F39" s="1183" t="s">
        <v>3</v>
      </c>
      <c r="G39" s="1183" t="s">
        <v>6</v>
      </c>
      <c r="H39" s="1183" t="s">
        <v>2</v>
      </c>
      <c r="I39" s="1183" t="s">
        <v>5</v>
      </c>
      <c r="J39" s="1183" t="s">
        <v>3</v>
      </c>
    </row>
    <row r="40" spans="1:10" s="1184" customFormat="1" ht="12.75" customHeight="1">
      <c r="A40" s="1185" t="s">
        <v>50</v>
      </c>
      <c r="B40" s="1487">
        <v>2014</v>
      </c>
      <c r="C40" s="1186">
        <v>2014</v>
      </c>
      <c r="D40" s="1186">
        <v>2014</v>
      </c>
      <c r="E40" s="1186">
        <v>2014</v>
      </c>
      <c r="F40" s="1186">
        <v>2013</v>
      </c>
      <c r="G40" s="1186">
        <v>2013</v>
      </c>
      <c r="H40" s="1186">
        <v>2013</v>
      </c>
      <c r="I40" s="1186">
        <v>2013</v>
      </c>
      <c r="J40" s="1186">
        <v>2012</v>
      </c>
    </row>
    <row r="41" spans="1:10" s="1184" customFormat="1" ht="21" customHeight="1">
      <c r="A41" s="1192" t="s">
        <v>967</v>
      </c>
      <c r="B41" s="1384">
        <v>24.5</v>
      </c>
      <c r="C41" s="813">
        <v>24.9</v>
      </c>
      <c r="D41" s="813">
        <v>25.9</v>
      </c>
      <c r="E41" s="813">
        <v>26</v>
      </c>
      <c r="F41" s="813">
        <v>27.3</v>
      </c>
      <c r="G41" s="813">
        <v>27.6</v>
      </c>
      <c r="H41" s="813">
        <v>27.6</v>
      </c>
      <c r="I41" s="813">
        <v>28.1</v>
      </c>
      <c r="J41" s="813">
        <v>28</v>
      </c>
    </row>
    <row r="42" spans="1:10" s="1184" customFormat="1" ht="12" customHeight="1">
      <c r="A42" s="1193" t="s">
        <v>968</v>
      </c>
      <c r="B42" s="1489">
        <v>40.200000000000003</v>
      </c>
      <c r="C42" s="1194">
        <v>40</v>
      </c>
      <c r="D42" s="1194">
        <v>40.1</v>
      </c>
      <c r="E42" s="1194">
        <v>40.1</v>
      </c>
      <c r="F42" s="1194">
        <v>40.1</v>
      </c>
      <c r="G42" s="1194">
        <v>40</v>
      </c>
      <c r="H42" s="1194">
        <v>40</v>
      </c>
      <c r="I42" s="1194">
        <v>40.299999999999997</v>
      </c>
      <c r="J42" s="1194">
        <v>40.5</v>
      </c>
    </row>
    <row r="43" spans="1:10" s="1184" customFormat="1" ht="12" customHeight="1">
      <c r="A43" s="1193" t="s">
        <v>969</v>
      </c>
      <c r="B43" s="1489">
        <v>27.9</v>
      </c>
      <c r="C43" s="1194">
        <v>28.4</v>
      </c>
      <c r="D43" s="1194">
        <v>28.2</v>
      </c>
      <c r="E43" s="1194">
        <v>28</v>
      </c>
      <c r="F43" s="1194">
        <v>28.1</v>
      </c>
      <c r="G43" s="1194">
        <v>28.1</v>
      </c>
      <c r="H43" s="1194">
        <v>27.8</v>
      </c>
      <c r="I43" s="1194">
        <v>28.2</v>
      </c>
      <c r="J43" s="1194">
        <v>28.8</v>
      </c>
    </row>
    <row r="44" spans="1:10" s="1184" customFormat="1" ht="12" customHeight="1">
      <c r="A44" s="1193" t="s">
        <v>829</v>
      </c>
      <c r="B44" s="1489">
        <v>3.9</v>
      </c>
      <c r="C44" s="1194">
        <v>4.5</v>
      </c>
      <c r="D44" s="1194">
        <v>6.5</v>
      </c>
      <c r="E44" s="1194">
        <v>6.7</v>
      </c>
      <c r="F44" s="1194">
        <v>10.1</v>
      </c>
      <c r="G44" s="1194">
        <v>10</v>
      </c>
      <c r="H44" s="1194">
        <v>10</v>
      </c>
      <c r="I44" s="1194">
        <v>10.5</v>
      </c>
      <c r="J44" s="1194">
        <v>10.199999999999999</v>
      </c>
    </row>
    <row r="45" spans="1:10" s="1184" customFormat="1" ht="12" customHeight="1">
      <c r="A45" s="1195" t="s">
        <v>890</v>
      </c>
      <c r="B45" s="1490">
        <v>50.1</v>
      </c>
      <c r="C45" s="1196">
        <v>52.1</v>
      </c>
      <c r="D45" s="1196">
        <v>51.9</v>
      </c>
      <c r="E45" s="1196">
        <v>51.7</v>
      </c>
      <c r="F45" s="1196">
        <v>51.1</v>
      </c>
      <c r="G45" s="1196">
        <v>52.6</v>
      </c>
      <c r="H45" s="1196">
        <v>52.5</v>
      </c>
      <c r="I45" s="1196">
        <v>52.1</v>
      </c>
      <c r="J45" s="1196">
        <v>51.4</v>
      </c>
    </row>
    <row r="46" spans="1:10" ht="7.5" customHeight="1"/>
    <row r="47" spans="1:10" s="1173" customFormat="1" ht="12.75" customHeight="1">
      <c r="A47" s="1191" t="s">
        <v>970</v>
      </c>
    </row>
    <row r="48" spans="1:10" s="622" customFormat="1" ht="22.5" customHeight="1">
      <c r="A48" s="677"/>
    </row>
    <row r="49" spans="1:10" s="609" customFormat="1" ht="18.75" customHeight="1">
      <c r="A49" s="741" t="s">
        <v>971</v>
      </c>
    </row>
    <row r="50" spans="1:10" s="609" customFormat="1" ht="12" customHeight="1"/>
    <row r="51" spans="1:10" s="1184" customFormat="1" ht="12.75" customHeight="1">
      <c r="A51" s="1181"/>
      <c r="B51" s="1488" t="s">
        <v>5</v>
      </c>
      <c r="C51" s="1183" t="s">
        <v>3</v>
      </c>
      <c r="D51" s="1183" t="s">
        <v>6</v>
      </c>
      <c r="E51" s="1183" t="s">
        <v>2</v>
      </c>
      <c r="F51" s="1183" t="s">
        <v>5</v>
      </c>
      <c r="G51" s="1183" t="s">
        <v>3</v>
      </c>
      <c r="H51" s="1183" t="s">
        <v>6</v>
      </c>
      <c r="I51" s="1183" t="s">
        <v>2</v>
      </c>
      <c r="J51" s="1183" t="s">
        <v>5</v>
      </c>
    </row>
    <row r="52" spans="1:10" s="1184" customFormat="1" ht="12.75" customHeight="1">
      <c r="A52" s="1185" t="s">
        <v>50</v>
      </c>
      <c r="B52" s="1487">
        <v>2015</v>
      </c>
      <c r="C52" s="1186">
        <v>2014</v>
      </c>
      <c r="D52" s="1186">
        <v>2014</v>
      </c>
      <c r="E52" s="1186">
        <v>2014</v>
      </c>
      <c r="F52" s="1186">
        <v>2014</v>
      </c>
      <c r="G52" s="1186">
        <v>2013</v>
      </c>
      <c r="H52" s="1186">
        <v>2013</v>
      </c>
      <c r="I52" s="1186">
        <v>2013</v>
      </c>
      <c r="J52" s="1186">
        <v>2013</v>
      </c>
    </row>
    <row r="53" spans="1:10" s="1184" customFormat="1" ht="12" customHeight="1">
      <c r="A53" s="1197" t="s">
        <v>972</v>
      </c>
      <c r="B53" s="1491">
        <v>25.845491995266947</v>
      </c>
      <c r="C53" s="1198">
        <v>25.50339655949082</v>
      </c>
      <c r="D53" s="1198">
        <v>25.764211882312345</v>
      </c>
      <c r="E53" s="1198">
        <v>25.388490680573067</v>
      </c>
      <c r="F53" s="1198">
        <v>25.8</v>
      </c>
      <c r="G53" s="1198">
        <v>25.765920301363245</v>
      </c>
      <c r="H53" s="1198">
        <v>26.085533596808595</v>
      </c>
      <c r="I53" s="1198">
        <v>26.1</v>
      </c>
      <c r="J53" s="1198">
        <v>26.021584678736211</v>
      </c>
    </row>
    <row r="54" spans="1:10" s="1184" customFormat="1" ht="12" customHeight="1">
      <c r="A54" s="1199" t="s">
        <v>973</v>
      </c>
      <c r="B54" s="1491">
        <v>40.48132387059092</v>
      </c>
      <c r="C54" s="1198">
        <v>42.870421293848054</v>
      </c>
      <c r="D54" s="1198">
        <v>44.053600080712918</v>
      </c>
      <c r="E54" s="1198">
        <v>44.950203221130941</v>
      </c>
      <c r="F54" s="1198">
        <v>46.2</v>
      </c>
      <c r="G54" s="1198">
        <v>49.173966697471599</v>
      </c>
      <c r="H54" s="1198">
        <v>51.446037741356875</v>
      </c>
      <c r="I54" s="1198">
        <v>51.8</v>
      </c>
      <c r="J54" s="1198">
        <v>52.322744614546878</v>
      </c>
    </row>
    <row r="55" spans="1:10" s="1184" customFormat="1" ht="12" customHeight="1">
      <c r="A55" s="1199" t="s">
        <v>974</v>
      </c>
      <c r="B55" s="1491">
        <v>19.437009505600543</v>
      </c>
      <c r="C55" s="1198">
        <v>20.668039349579775</v>
      </c>
      <c r="D55" s="1198">
        <v>20.850695409847617</v>
      </c>
      <c r="E55" s="1198">
        <v>21.240964349559516</v>
      </c>
      <c r="F55" s="1198">
        <v>21.6</v>
      </c>
      <c r="G55" s="1198">
        <v>22.064372923300578</v>
      </c>
      <c r="H55" s="1198">
        <v>22.160133617864396</v>
      </c>
      <c r="I55" s="1198">
        <v>24.5</v>
      </c>
      <c r="J55" s="1198">
        <v>25.401571406670019</v>
      </c>
    </row>
    <row r="56" spans="1:10" s="1184" customFormat="1" ht="12" customHeight="1">
      <c r="A56" s="1200" t="s">
        <v>975</v>
      </c>
      <c r="B56" s="1492">
        <v>25.992065232081092</v>
      </c>
      <c r="C56" s="1201">
        <v>26.202935189781009</v>
      </c>
      <c r="D56" s="1201">
        <v>26.433286824011581</v>
      </c>
      <c r="E56" s="1201">
        <v>26.3577193098936</v>
      </c>
      <c r="F56" s="1201">
        <v>26.8</v>
      </c>
      <c r="G56" s="1201">
        <v>27.108624389510499</v>
      </c>
      <c r="H56" s="1201">
        <v>27.458355154191686</v>
      </c>
      <c r="I56" s="1201">
        <v>28.1</v>
      </c>
      <c r="J56" s="1201">
        <v>28.362522452296911</v>
      </c>
    </row>
    <row r="57" spans="1:10" ht="7.5" customHeight="1"/>
    <row r="58" spans="1:10" s="1173" customFormat="1" ht="12.75" customHeight="1">
      <c r="A58" s="1191" t="s">
        <v>976</v>
      </c>
    </row>
  </sheetData>
  <mergeCells count="6">
    <mergeCell ref="A33:J33"/>
    <mergeCell ref="A28:J28"/>
    <mergeCell ref="A29:J29"/>
    <mergeCell ref="A30:J30"/>
    <mergeCell ref="A31:J31"/>
    <mergeCell ref="A32:J32"/>
  </mergeCells>
  <pageMargins left="0.70866141732283472" right="0.70866141732283472" top="0.6692913385826772" bottom="0.59055118110236227" header="0.51181102362204722" footer="0.51181102362204722"/>
  <pageSetup paperSize="9" scale="97" fitToHeight="0" orientation="portrait" r:id="rId1"/>
  <headerFooter scaleWithDoc="0">
    <oddHeader xml:space="preserve">&amp;L&amp;8FACT BOOK DNB - 1Q15&amp;C&amp;8CHAPTER 3&amp;R&amp;8ABOUT DNB  </oddHeader>
  </headerFooter>
  <rowBreaks count="1" manualBreakCount="1">
    <brk id="12"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6"/>
  <sheetViews>
    <sheetView showGridLines="0" zoomScale="140" zoomScaleNormal="140" zoomScaleSheetLayoutView="90" workbookViewId="0"/>
  </sheetViews>
  <sheetFormatPr baseColWidth="10" defaultColWidth="10.85546875" defaultRowHeight="22.5" customHeight="1"/>
  <cols>
    <col min="1" max="1" width="93.140625" style="559" customWidth="1"/>
    <col min="2" max="7" width="10.42578125" style="559" customWidth="1"/>
    <col min="8" max="8" width="10.85546875" style="559" customWidth="1"/>
    <col min="9" max="9" width="49" style="559" customWidth="1"/>
    <col min="10" max="16" width="10.42578125" style="559" customWidth="1"/>
    <col min="17" max="16384" width="10.85546875" style="559"/>
  </cols>
  <sheetData>
    <row r="1" spans="1:2" s="772" customFormat="1" ht="22.5" customHeight="1">
      <c r="A1" s="1202"/>
    </row>
    <row r="2" spans="1:2" s="502" customFormat="1" ht="18.75" customHeight="1">
      <c r="A2" s="503" t="s">
        <v>977</v>
      </c>
    </row>
    <row r="3" spans="1:2" s="50" customFormat="1" ht="12" customHeight="1"/>
    <row r="4" spans="1:2" s="897" customFormat="1" ht="12" customHeight="1">
      <c r="A4" s="1203"/>
    </row>
    <row r="5" spans="1:2" s="897" customFormat="1" ht="12" customHeight="1"/>
    <row r="6" spans="1:2" s="897" customFormat="1" ht="12" customHeight="1"/>
    <row r="7" spans="1:2" s="897" customFormat="1" ht="12" customHeight="1"/>
    <row r="8" spans="1:2" s="897" customFormat="1" ht="12" customHeight="1"/>
    <row r="9" spans="1:2" s="897" customFormat="1" ht="12" customHeight="1">
      <c r="B9" s="559"/>
    </row>
    <row r="10" spans="1:2" s="897" customFormat="1" ht="12" customHeight="1">
      <c r="B10" s="559"/>
    </row>
    <row r="11" spans="1:2" ht="12" customHeight="1">
      <c r="A11" s="52"/>
    </row>
    <row r="12" spans="1:2" ht="12" customHeight="1"/>
    <row r="13" spans="1:2" ht="12" customHeight="1"/>
    <row r="14" spans="1:2" ht="12" customHeight="1"/>
    <row r="15" spans="1:2" ht="12" customHeight="1"/>
    <row r="16" spans="1:2" ht="12" customHeight="1"/>
    <row r="17" ht="12" customHeight="1"/>
    <row r="18" ht="12" customHeight="1"/>
    <row r="19" ht="12" customHeight="1"/>
    <row r="20" ht="12" customHeight="1"/>
    <row r="21" ht="12" customHeight="1"/>
    <row r="22" ht="12" customHeight="1"/>
    <row r="23" ht="12" customHeight="1"/>
    <row r="24" ht="12" customHeight="1"/>
    <row r="25" ht="12" customHeight="1"/>
    <row r="26" ht="12" customHeight="1"/>
    <row r="27" ht="12" customHeight="1"/>
    <row r="28" ht="12" customHeight="1"/>
    <row r="29" ht="12" customHeight="1"/>
    <row r="30" ht="12" customHeight="1"/>
    <row r="31" ht="12" customHeight="1"/>
    <row r="32" ht="12" customHeight="1"/>
    <row r="33" spans="1:2" ht="12" customHeight="1"/>
    <row r="34" spans="1:2" ht="12" customHeight="1"/>
    <row r="35" spans="1:2" ht="12" customHeight="1"/>
    <row r="36" spans="1:2" ht="12" customHeight="1"/>
    <row r="37" spans="1:2" ht="25.5" customHeight="1"/>
    <row r="38" spans="1:2" s="772" customFormat="1" ht="22.5" customHeight="1">
      <c r="A38" s="1202"/>
    </row>
    <row r="39" spans="1:2" s="502" customFormat="1" ht="18.75" customHeight="1">
      <c r="A39" s="503" t="s">
        <v>1152</v>
      </c>
    </row>
    <row r="40" spans="1:2" s="50" customFormat="1" ht="12" customHeight="1"/>
    <row r="41" spans="1:2" s="897" customFormat="1" ht="12" customHeight="1">
      <c r="A41" s="1203"/>
    </row>
    <row r="42" spans="1:2" s="897" customFormat="1" ht="12" customHeight="1"/>
    <row r="43" spans="1:2" s="897" customFormat="1" ht="12" customHeight="1"/>
    <row r="44" spans="1:2" s="897" customFormat="1" ht="12" customHeight="1"/>
    <row r="45" spans="1:2" s="897" customFormat="1" ht="12" customHeight="1"/>
    <row r="46" spans="1:2" s="897" customFormat="1" ht="12" customHeight="1">
      <c r="B46" s="559"/>
    </row>
    <row r="47" spans="1:2" s="897" customFormat="1" ht="12" customHeight="1">
      <c r="B47" s="559"/>
    </row>
    <row r="48" spans="1:2" ht="12" customHeight="1">
      <c r="A48" s="52"/>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spans="1:1" ht="12" customHeight="1"/>
    <row r="82" spans="1:1" ht="12" customHeight="1"/>
    <row r="83" spans="1:1" ht="12" customHeight="1"/>
    <row r="84" spans="1:1" ht="12" customHeight="1"/>
    <row r="85" spans="1:1" ht="12" customHeight="1"/>
    <row r="86" spans="1:1" ht="12" customHeight="1"/>
    <row r="87" spans="1:1" ht="12" customHeight="1"/>
    <row r="88" spans="1:1" ht="12" customHeight="1"/>
    <row r="89" spans="1:1" ht="12" customHeight="1"/>
    <row r="90" spans="1:1" ht="12" customHeight="1"/>
    <row r="91" spans="1:1" ht="12" customHeight="1"/>
    <row r="92" spans="1:1" ht="12" customHeight="1"/>
    <row r="93" spans="1:1" ht="12" customHeight="1"/>
    <row r="94" spans="1:1" s="772" customFormat="1" ht="22.5" customHeight="1">
      <c r="A94" s="1202"/>
    </row>
    <row r="95" spans="1:1" s="502" customFormat="1" ht="18.75" customHeight="1">
      <c r="A95" s="503" t="s">
        <v>978</v>
      </c>
    </row>
    <row r="96" spans="1:1" s="50" customFormat="1" ht="12" customHeight="1"/>
    <row r="97" spans="1:2" s="897" customFormat="1" ht="12" customHeight="1">
      <c r="A97" s="1203"/>
    </row>
    <row r="98" spans="1:2" s="897" customFormat="1" ht="12" customHeight="1"/>
    <row r="99" spans="1:2" s="897" customFormat="1" ht="12" customHeight="1"/>
    <row r="100" spans="1:2" s="897" customFormat="1" ht="12" customHeight="1"/>
    <row r="101" spans="1:2" s="897" customFormat="1" ht="12" customHeight="1"/>
    <row r="102" spans="1:2" s="897" customFormat="1" ht="12" customHeight="1">
      <c r="B102" s="559"/>
    </row>
    <row r="103" spans="1:2" s="897" customFormat="1" ht="12" customHeight="1">
      <c r="B103" s="559"/>
    </row>
    <row r="104" spans="1:2" ht="12" customHeight="1">
      <c r="A104" s="52"/>
    </row>
    <row r="105" spans="1:2" ht="12" customHeight="1"/>
    <row r="106" spans="1:2" ht="12" customHeight="1"/>
    <row r="107" spans="1:2" ht="12" customHeight="1"/>
    <row r="108" spans="1:2" ht="12" customHeight="1"/>
    <row r="109" spans="1:2" ht="12" customHeight="1"/>
    <row r="110" spans="1:2" ht="12" customHeight="1"/>
    <row r="111" spans="1:2" ht="12" customHeight="1"/>
    <row r="112" spans="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- 1Q15&amp;C&amp;8CHAPTER 3&amp;R&amp;8ABOUT DNB  </oddHeader>
  </headerFooter>
  <rowBreaks count="2" manualBreakCount="2">
    <brk id="37" max="16383" man="1"/>
    <brk id="93"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zoomScale="140" zoomScaleNormal="140" zoomScaleSheetLayoutView="90" workbookViewId="0"/>
  </sheetViews>
  <sheetFormatPr baseColWidth="10" defaultColWidth="11.42578125" defaultRowHeight="22.5" customHeight="1"/>
  <cols>
    <col min="1" max="1" width="46.85546875" style="114" customWidth="1"/>
    <col min="2" max="3" width="23.140625" style="114" customWidth="1"/>
    <col min="4" max="16384" width="11.42578125" style="114"/>
  </cols>
  <sheetData>
    <row r="1" spans="1:6" s="622" customFormat="1" ht="22.5" customHeight="1">
      <c r="A1" s="739"/>
      <c r="B1" s="740"/>
      <c r="C1" s="740"/>
    </row>
    <row r="2" spans="1:6" s="609" customFormat="1" ht="18.75" customHeight="1">
      <c r="A2" s="2264" t="s">
        <v>1563</v>
      </c>
      <c r="B2" s="2265"/>
    </row>
    <row r="3" spans="1:6" s="609" customFormat="1" ht="12" customHeight="1"/>
    <row r="4" spans="1:6" s="1161" customFormat="1" ht="13.5" customHeight="1">
      <c r="A4" s="606"/>
      <c r="B4" s="1204" t="s">
        <v>979</v>
      </c>
      <c r="C4" s="1205" t="s">
        <v>980</v>
      </c>
      <c r="D4" s="1160"/>
      <c r="F4" s="1162"/>
    </row>
    <row r="5" spans="1:6" s="69" customFormat="1" ht="12" customHeight="1">
      <c r="A5" s="2144" t="s">
        <v>1153</v>
      </c>
      <c r="B5" s="2145">
        <v>553791.61300000001</v>
      </c>
      <c r="C5" s="1206">
        <v>34.000000015962684</v>
      </c>
    </row>
    <row r="6" spans="1:6" s="69" customFormat="1" ht="12" customHeight="1">
      <c r="A6" s="2093" t="s">
        <v>1429</v>
      </c>
      <c r="B6" s="2145">
        <v>153282.519</v>
      </c>
      <c r="C6" s="1207">
        <v>9.410770271897924</v>
      </c>
    </row>
    <row r="7" spans="1:6" s="69" customFormat="1" ht="12" customHeight="1">
      <c r="A7" s="2093" t="s">
        <v>981</v>
      </c>
      <c r="B7" s="2145">
        <v>98076.778000000006</v>
      </c>
      <c r="C7" s="1207">
        <v>6.0214173983266308</v>
      </c>
    </row>
    <row r="8" spans="1:6" s="69" customFormat="1" ht="12" customHeight="1">
      <c r="A8" s="2093" t="s">
        <v>1719</v>
      </c>
      <c r="B8" s="2145">
        <v>38286.440999999999</v>
      </c>
      <c r="C8" s="1207">
        <v>2.3505935518946806</v>
      </c>
    </row>
    <row r="9" spans="1:6" s="69" customFormat="1" ht="12" customHeight="1">
      <c r="A9" s="2093" t="s">
        <v>1720</v>
      </c>
      <c r="B9" s="2145">
        <v>27701.062999999998</v>
      </c>
      <c r="C9" s="1207">
        <v>1.7007049589286272</v>
      </c>
    </row>
    <row r="10" spans="1:6" s="69" customFormat="1" ht="12" customHeight="1">
      <c r="A10" s="2093" t="s">
        <v>1721</v>
      </c>
      <c r="B10" s="2145">
        <v>26961.116000000002</v>
      </c>
      <c r="C10" s="1207">
        <v>1.6552759610506629</v>
      </c>
    </row>
    <row r="11" spans="1:6" s="69" customFormat="1" ht="12" customHeight="1">
      <c r="A11" s="2093" t="s">
        <v>1722</v>
      </c>
      <c r="B11" s="2145">
        <v>25774.923999999999</v>
      </c>
      <c r="C11" s="1207">
        <v>1.5824497804581901</v>
      </c>
    </row>
    <row r="12" spans="1:6" s="69" customFormat="1" ht="12" customHeight="1">
      <c r="A12" s="2093" t="s">
        <v>1723</v>
      </c>
      <c r="B12" s="2145">
        <v>25636.569</v>
      </c>
      <c r="C12" s="1207">
        <v>1.5739554842431829</v>
      </c>
    </row>
    <row r="13" spans="1:6" s="69" customFormat="1" ht="12" customHeight="1">
      <c r="A13" s="2093" t="s">
        <v>1724</v>
      </c>
      <c r="B13" s="2145">
        <v>21052.127</v>
      </c>
      <c r="C13" s="1207">
        <v>1.2924939662024972</v>
      </c>
    </row>
    <row r="14" spans="1:6" s="69" customFormat="1" ht="12" customHeight="1">
      <c r="A14" s="2093" t="s">
        <v>1725</v>
      </c>
      <c r="B14" s="2145">
        <v>20345.881000000001</v>
      </c>
      <c r="C14" s="1207">
        <v>1.2491340390248469</v>
      </c>
    </row>
    <row r="15" spans="1:6" s="69" customFormat="1" ht="12" customHeight="1">
      <c r="A15" s="2093" t="s">
        <v>1726</v>
      </c>
      <c r="B15" s="2145">
        <v>18190.883999999998</v>
      </c>
      <c r="C15" s="1207">
        <v>1.116828138548164</v>
      </c>
    </row>
    <row r="16" spans="1:6" s="69" customFormat="1" ht="12" customHeight="1">
      <c r="A16" s="2093" t="s">
        <v>1727</v>
      </c>
      <c r="B16" s="2145">
        <v>18137.981</v>
      </c>
      <c r="C16" s="1207">
        <v>1.1135801623083279</v>
      </c>
    </row>
    <row r="17" spans="1:3" s="69" customFormat="1" ht="12" customHeight="1">
      <c r="A17" s="2093" t="s">
        <v>1728</v>
      </c>
      <c r="B17" s="2145">
        <v>17435.393</v>
      </c>
      <c r="C17" s="1207">
        <v>1.0704448178024604</v>
      </c>
    </row>
    <row r="18" spans="1:3" s="69" customFormat="1" ht="12" customHeight="1">
      <c r="A18" s="2093" t="s">
        <v>1729</v>
      </c>
      <c r="B18" s="2145">
        <v>16351.259</v>
      </c>
      <c r="C18" s="1207">
        <v>1.003884481473738</v>
      </c>
    </row>
    <row r="19" spans="1:3" s="69" customFormat="1" ht="12" customHeight="1">
      <c r="A19" s="2093" t="s">
        <v>1730</v>
      </c>
      <c r="B19" s="2145">
        <v>16334.272999999999</v>
      </c>
      <c r="C19" s="1207">
        <v>1.002841627109905</v>
      </c>
    </row>
    <row r="20" spans="1:3" s="69" customFormat="1" ht="12" customHeight="1">
      <c r="A20" s="2093" t="s">
        <v>1731</v>
      </c>
      <c r="B20" s="2145">
        <v>16169.29</v>
      </c>
      <c r="C20" s="1207">
        <v>0.99271250656897403</v>
      </c>
    </row>
    <row r="21" spans="1:3" s="69" customFormat="1" ht="12" customHeight="1">
      <c r="A21" s="2093" t="s">
        <v>1732</v>
      </c>
      <c r="B21" s="2145">
        <v>14594.072</v>
      </c>
      <c r="C21" s="1207">
        <v>0.8960021000407612</v>
      </c>
    </row>
    <row r="22" spans="1:3" s="69" customFormat="1" ht="12" customHeight="1">
      <c r="A22" s="2093" t="s">
        <v>1733</v>
      </c>
      <c r="B22" s="2145">
        <v>14411.188</v>
      </c>
      <c r="C22" s="1207">
        <v>0.88477394877058435</v>
      </c>
    </row>
    <row r="23" spans="1:3" s="69" customFormat="1" ht="12" customHeight="1">
      <c r="A23" s="2093" t="s">
        <v>1734</v>
      </c>
      <c r="B23" s="2145">
        <v>13867.93</v>
      </c>
      <c r="C23" s="1207">
        <v>0.85142065923878363</v>
      </c>
    </row>
    <row r="24" spans="1:3" s="69" customFormat="1" ht="12" customHeight="1">
      <c r="A24" s="2093" t="s">
        <v>1735</v>
      </c>
      <c r="B24" s="2145">
        <v>13701.972</v>
      </c>
      <c r="C24" s="1208">
        <v>0.84123167863634685</v>
      </c>
    </row>
    <row r="25" spans="1:3" s="69" customFormat="1" ht="12" customHeight="1">
      <c r="A25" s="1209" t="s">
        <v>982</v>
      </c>
      <c r="B25" s="402">
        <v>1150103.2730000003</v>
      </c>
      <c r="C25" s="1668">
        <v>70.610515548487982</v>
      </c>
    </row>
    <row r="26" spans="1:3" s="69" customFormat="1" ht="12" customHeight="1">
      <c r="A26" s="1210" t="s">
        <v>1154</v>
      </c>
      <c r="B26" s="377">
        <v>478695.58799999976</v>
      </c>
      <c r="C26" s="1208">
        <v>29.389484451512018</v>
      </c>
    </row>
    <row r="27" spans="1:3" s="69" customFormat="1" ht="12" customHeight="1">
      <c r="A27" s="1211" t="s">
        <v>51</v>
      </c>
      <c r="B27" s="438">
        <v>1628798.861</v>
      </c>
      <c r="C27" s="1669">
        <v>100</v>
      </c>
    </row>
    <row r="28" spans="1:3" s="131" customFormat="1" ht="22.5" customHeight="1">
      <c r="A28" s="751"/>
      <c r="B28" s="146"/>
      <c r="C28" s="212"/>
    </row>
    <row r="29" spans="1:3" s="609" customFormat="1" ht="18.75" customHeight="1">
      <c r="A29" s="741" t="s">
        <v>1564</v>
      </c>
    </row>
    <row r="30" spans="1:3" s="50" customFormat="1" ht="12.75" customHeight="1">
      <c r="A30" s="742"/>
      <c r="B30" s="743"/>
    </row>
  </sheetData>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- 1Q15&amp;C&amp;8CHAPTER 3&amp;R&amp;8ABOUT DNB  </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0"/>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20"/>
      <c r="B1" s="1520"/>
      <c r="C1" s="1520"/>
    </row>
    <row r="8" spans="1:3">
      <c r="B8" s="1500"/>
    </row>
    <row r="9" spans="1:3" ht="26.25">
      <c r="B9" s="1525" t="s">
        <v>983</v>
      </c>
    </row>
    <row r="10" spans="1:3">
      <c r="B10" s="1503"/>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- 1Q15</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6"/>
  <sheetViews>
    <sheetView showGridLines="0" zoomScale="140" zoomScaleNormal="140" zoomScaleSheetLayoutView="70" workbookViewId="0"/>
  </sheetViews>
  <sheetFormatPr baseColWidth="10" defaultColWidth="11.42578125" defaultRowHeight="22.5" customHeight="1"/>
  <cols>
    <col min="1" max="1" width="40.85546875" style="114" customWidth="1"/>
    <col min="2" max="6" width="8.7109375" style="114" customWidth="1"/>
    <col min="7" max="7" width="9.140625" style="114" customWidth="1"/>
    <col min="8" max="16384" width="11.42578125" style="114"/>
  </cols>
  <sheetData>
    <row r="1" spans="1:7" s="622" customFormat="1" ht="22.5" customHeight="1">
      <c r="A1" s="739"/>
      <c r="B1" s="740"/>
      <c r="C1" s="740"/>
      <c r="D1" s="740"/>
      <c r="E1" s="740"/>
      <c r="F1" s="740"/>
      <c r="G1" s="740"/>
    </row>
    <row r="2" spans="1:7" s="609" customFormat="1" ht="18.75" customHeight="1">
      <c r="A2" s="741" t="s">
        <v>993</v>
      </c>
    </row>
    <row r="3" spans="1:7" s="609" customFormat="1" ht="12" customHeight="1"/>
    <row r="4" spans="1:7" s="69" customFormat="1" ht="18" customHeight="1">
      <c r="A4" s="1212" t="s">
        <v>994</v>
      </c>
      <c r="B4" s="2613" t="s">
        <v>1430</v>
      </c>
      <c r="C4" s="2614"/>
      <c r="D4" s="2614"/>
      <c r="E4" s="2615"/>
    </row>
    <row r="5" spans="1:7" s="69" customFormat="1" ht="18" customHeight="1">
      <c r="A5" s="1213" t="s">
        <v>995</v>
      </c>
      <c r="B5" s="2607" t="s">
        <v>1589</v>
      </c>
      <c r="C5" s="2608"/>
      <c r="D5" s="2608"/>
      <c r="E5" s="2609"/>
    </row>
    <row r="6" spans="1:7" s="69" customFormat="1" ht="18" customHeight="1">
      <c r="A6" s="1214" t="s">
        <v>996</v>
      </c>
      <c r="B6" s="2604" t="s">
        <v>1432</v>
      </c>
      <c r="C6" s="2605"/>
      <c r="D6" s="2605"/>
      <c r="E6" s="2606"/>
    </row>
    <row r="7" spans="1:7" s="69" customFormat="1" ht="18" customHeight="1">
      <c r="A7" s="1214" t="s">
        <v>997</v>
      </c>
      <c r="B7" s="2604" t="s">
        <v>1590</v>
      </c>
      <c r="C7" s="2605"/>
      <c r="D7" s="2605"/>
      <c r="E7" s="2606"/>
    </row>
    <row r="8" spans="1:7" s="69" customFormat="1" ht="18" customHeight="1">
      <c r="A8" s="1214" t="s">
        <v>998</v>
      </c>
      <c r="B8" s="2604" t="s">
        <v>1597</v>
      </c>
      <c r="C8" s="2605"/>
      <c r="D8" s="2605"/>
      <c r="E8" s="2606"/>
    </row>
    <row r="9" spans="1:7" s="69" customFormat="1" ht="18" customHeight="1">
      <c r="A9" s="1214" t="s">
        <v>1596</v>
      </c>
      <c r="B9" s="2604" t="s">
        <v>1591</v>
      </c>
      <c r="C9" s="2605"/>
      <c r="D9" s="2605"/>
      <c r="E9" s="2606"/>
    </row>
    <row r="10" spans="1:7" s="69" customFormat="1" ht="18" customHeight="1">
      <c r="A10" s="1214" t="s">
        <v>1595</v>
      </c>
      <c r="B10" s="2604" t="s">
        <v>1955</v>
      </c>
      <c r="C10" s="2605"/>
      <c r="D10" s="2605"/>
      <c r="E10" s="2606"/>
    </row>
    <row r="11" spans="1:7" s="69" customFormat="1" ht="18" customHeight="1">
      <c r="A11" s="1214" t="s">
        <v>999</v>
      </c>
      <c r="B11" s="2604" t="s">
        <v>1000</v>
      </c>
      <c r="C11" s="2605"/>
      <c r="D11" s="2605"/>
      <c r="E11" s="2606"/>
    </row>
    <row r="12" spans="1:7" s="69" customFormat="1" ht="18" customHeight="1">
      <c r="A12" s="1213" t="s">
        <v>1001</v>
      </c>
      <c r="B12" s="2607" t="s">
        <v>1592</v>
      </c>
      <c r="C12" s="2608"/>
      <c r="D12" s="2608"/>
      <c r="E12" s="2609"/>
    </row>
    <row r="13" spans="1:7" s="69" customFormat="1" ht="18" customHeight="1">
      <c r="A13" s="1215" t="s">
        <v>1594</v>
      </c>
      <c r="B13" s="2610" t="s">
        <v>1593</v>
      </c>
      <c r="C13" s="2611"/>
      <c r="D13" s="2611"/>
      <c r="E13" s="2612"/>
    </row>
    <row r="14" spans="1:7" s="69" customFormat="1" ht="7.5" customHeight="1">
      <c r="A14" s="1216"/>
      <c r="B14" s="1217"/>
    </row>
    <row r="15" spans="1:7" s="1218" customFormat="1" ht="18" customHeight="1">
      <c r="A15" s="144" t="s">
        <v>1002</v>
      </c>
    </row>
    <row r="16" spans="1:7" s="131" customFormat="1" ht="22.5" customHeight="1">
      <c r="A16" s="751"/>
      <c r="B16" s="146"/>
    </row>
    <row r="17" spans="1:7" s="609" customFormat="1" ht="18.75" customHeight="1">
      <c r="A17" s="741" t="s">
        <v>1503</v>
      </c>
    </row>
    <row r="18" spans="1:7" ht="7.5" customHeight="1">
      <c r="A18" s="1219"/>
    </row>
    <row r="19" spans="1:7" ht="12" customHeight="1">
      <c r="A19" s="1219" t="s">
        <v>1003</v>
      </c>
    </row>
    <row r="20" spans="1:7" ht="306.75" customHeight="1">
      <c r="A20" s="297"/>
    </row>
    <row r="21" spans="1:7" ht="5.25" customHeight="1">
      <c r="A21" s="297"/>
    </row>
    <row r="22" spans="1:7" s="1218" customFormat="1" ht="18" customHeight="1">
      <c r="A22" s="144" t="s">
        <v>1502</v>
      </c>
    </row>
    <row r="23" spans="1:7" s="622" customFormat="1" ht="22.5" customHeight="1">
      <c r="A23" s="739"/>
      <c r="B23" s="740"/>
      <c r="C23" s="740"/>
      <c r="D23" s="740"/>
      <c r="E23" s="740"/>
      <c r="F23" s="740"/>
      <c r="G23" s="740"/>
    </row>
    <row r="24" spans="1:7" s="609" customFormat="1" ht="18.75" customHeight="1">
      <c r="A24" s="741" t="s">
        <v>1004</v>
      </c>
    </row>
    <row r="25" spans="1:7" s="1220" customFormat="1" ht="12" customHeight="1">
      <c r="A25" s="1221" t="s">
        <v>1036</v>
      </c>
      <c r="G25" s="1173" t="s">
        <v>50</v>
      </c>
    </row>
    <row r="26" spans="1:7" s="69" customFormat="1" ht="242.25" customHeight="1">
      <c r="A26" s="1216"/>
      <c r="B26" s="1217"/>
    </row>
    <row r="27" spans="1:7" s="1220" customFormat="1" ht="12" customHeight="1"/>
    <row r="28" spans="1:7" s="1218" customFormat="1" ht="18" customHeight="1">
      <c r="A28" s="144" t="s">
        <v>1002</v>
      </c>
    </row>
    <row r="29" spans="1:7" s="131" customFormat="1" ht="22.5" customHeight="1">
      <c r="A29" s="751"/>
      <c r="B29" s="146"/>
    </row>
    <row r="30" spans="1:7" s="609" customFormat="1" ht="18.75" customHeight="1">
      <c r="A30" s="741" t="s">
        <v>1005</v>
      </c>
    </row>
    <row r="31" spans="1:7" ht="12" customHeight="1"/>
    <row r="32" spans="1:7" s="600" customFormat="1" ht="13.5" customHeight="1">
      <c r="A32" s="606" t="s">
        <v>50</v>
      </c>
      <c r="B32" s="854" t="s">
        <v>1437</v>
      </c>
      <c r="C32" s="854" t="s">
        <v>1599</v>
      </c>
      <c r="D32" s="854" t="s">
        <v>1006</v>
      </c>
      <c r="E32" s="854" t="s">
        <v>1007</v>
      </c>
      <c r="F32" s="854" t="s">
        <v>1143</v>
      </c>
      <c r="G32" s="854" t="s">
        <v>1504</v>
      </c>
    </row>
    <row r="33" spans="1:7" s="541" customFormat="1" ht="12" customHeight="1">
      <c r="A33" s="1222" t="s">
        <v>1008</v>
      </c>
      <c r="B33" s="2054">
        <v>1.4624927463496493</v>
      </c>
      <c r="C33" s="2054">
        <v>0.98910602981462792</v>
      </c>
      <c r="D33" s="2054">
        <v>0.73118693816967184</v>
      </c>
      <c r="E33" s="2054">
        <v>0.99779360704408626</v>
      </c>
      <c r="F33" s="2054">
        <v>1.3137827051800999</v>
      </c>
      <c r="G33" s="2054">
        <v>1.5117783985153685</v>
      </c>
    </row>
    <row r="34" spans="1:7" s="541" customFormat="1" ht="12" customHeight="1">
      <c r="A34" s="1223" t="s">
        <v>1009</v>
      </c>
      <c r="B34" s="543">
        <v>0.21521340979944203</v>
      </c>
      <c r="C34" s="543">
        <v>5.3596458714111034E-2</v>
      </c>
      <c r="D34" s="543">
        <v>-5.5050815556072837E-2</v>
      </c>
      <c r="E34" s="543">
        <v>-2.9607847660733447E-2</v>
      </c>
      <c r="F34" s="543">
        <v>1.177858277949036E-2</v>
      </c>
      <c r="G34" s="543">
        <v>0.18108309948522605</v>
      </c>
    </row>
    <row r="35" spans="1:7" s="541" customFormat="1" ht="12" customHeight="1">
      <c r="A35" s="1223" t="s">
        <v>1010</v>
      </c>
      <c r="B35" s="543">
        <v>-0.77725150692951139</v>
      </c>
      <c r="C35" s="543">
        <v>-0.29047746861114992</v>
      </c>
      <c r="D35" s="543">
        <v>-1.2081800371791944</v>
      </c>
      <c r="E35" s="543">
        <v>-0.71447649574309846</v>
      </c>
      <c r="F35" s="543">
        <v>-0.3131294110538263</v>
      </c>
      <c r="G35" s="543">
        <v>0.17659206394432125</v>
      </c>
    </row>
    <row r="36" spans="1:7" s="541" customFormat="1" ht="12" customHeight="1">
      <c r="A36" s="1223" t="s">
        <v>1011</v>
      </c>
      <c r="B36" s="543">
        <v>0.76954041916950278</v>
      </c>
      <c r="C36" s="543">
        <v>1.1034138984393971</v>
      </c>
      <c r="D36" s="543">
        <v>0.86570664382244478</v>
      </c>
      <c r="E36" s="543">
        <v>0.96461496903780986</v>
      </c>
      <c r="F36" s="543">
        <v>0.90971243573242511</v>
      </c>
      <c r="G36" s="543">
        <v>0.92456538072185401</v>
      </c>
    </row>
    <row r="37" spans="1:7" s="541" customFormat="1" ht="12" customHeight="1">
      <c r="A37" s="1223" t="s">
        <v>1012</v>
      </c>
      <c r="B37" s="543">
        <v>0</v>
      </c>
      <c r="C37" s="543">
        <v>0</v>
      </c>
      <c r="D37" s="543">
        <v>0.58199759588578981</v>
      </c>
      <c r="E37" s="543">
        <v>0.64640212214408255</v>
      </c>
      <c r="F37" s="543">
        <v>0.85896981619861845</v>
      </c>
      <c r="G37" s="543">
        <v>1.0405114789754704</v>
      </c>
    </row>
    <row r="38" spans="1:7" s="541" customFormat="1" ht="12" customHeight="1">
      <c r="A38" s="1223" t="s">
        <v>1013</v>
      </c>
      <c r="B38" s="543">
        <v>0</v>
      </c>
      <c r="C38" s="543">
        <v>0</v>
      </c>
      <c r="D38" s="543">
        <v>-0.3141225723532845</v>
      </c>
      <c r="E38" s="543">
        <v>0.1699694299708136</v>
      </c>
      <c r="F38" s="543">
        <v>0.68882684295155894</v>
      </c>
      <c r="G38" s="543">
        <v>1.3809151312756835</v>
      </c>
    </row>
    <row r="39" spans="1:7" s="541" customFormat="1" ht="12" customHeight="1">
      <c r="A39" s="1223" t="s">
        <v>1014</v>
      </c>
      <c r="B39" s="826">
        <v>0.58556344961827933</v>
      </c>
      <c r="C39" s="826">
        <v>0.45906346792094305</v>
      </c>
      <c r="D39" s="826">
        <v>2.7472158610489699E-3</v>
      </c>
      <c r="E39" s="826">
        <v>0</v>
      </c>
      <c r="F39" s="826">
        <v>0</v>
      </c>
      <c r="G39" s="826">
        <v>0</v>
      </c>
    </row>
    <row r="40" spans="1:7" s="541" customFormat="1" ht="12" customHeight="1">
      <c r="A40" s="1224" t="s">
        <v>1015</v>
      </c>
      <c r="B40" s="2055">
        <v>2.2555585180073621</v>
      </c>
      <c r="C40" s="2055">
        <v>2.3147023862779292</v>
      </c>
      <c r="D40" s="2055">
        <v>1.2325301133569724</v>
      </c>
      <c r="E40" s="2055">
        <v>1.6947569248513332</v>
      </c>
      <c r="F40" s="2055">
        <v>2.0922872858852486</v>
      </c>
      <c r="G40" s="2055">
        <v>2.4536152903665567</v>
      </c>
    </row>
    <row r="41" spans="1:7" s="69" customFormat="1" ht="7.5" customHeight="1">
      <c r="A41" s="1225"/>
      <c r="B41" s="1226"/>
    </row>
    <row r="42" spans="1:7" s="1218" customFormat="1" ht="18" customHeight="1">
      <c r="A42" s="144" t="s">
        <v>1016</v>
      </c>
      <c r="B42" s="1227"/>
      <c r="C42" s="1227"/>
      <c r="D42" s="1227"/>
      <c r="E42" s="1227"/>
      <c r="F42" s="1227"/>
      <c r="G42" s="1227"/>
    </row>
    <row r="43" spans="1:7" s="622" customFormat="1" ht="22.5" customHeight="1">
      <c r="A43" s="677"/>
    </row>
    <row r="44" spans="1:7" s="609" customFormat="1" ht="18.75" customHeight="1">
      <c r="A44" s="741" t="s">
        <v>1600</v>
      </c>
      <c r="C44" s="741" t="s">
        <v>1598</v>
      </c>
    </row>
    <row r="45" spans="1:7" s="609" customFormat="1" ht="12" customHeight="1"/>
    <row r="46" spans="1:7" s="69" customFormat="1" ht="193.5" customHeight="1">
      <c r="A46" s="1216"/>
      <c r="B46" s="1217"/>
    </row>
    <row r="47" spans="1:7" s="1218" customFormat="1" ht="18" customHeight="1">
      <c r="A47" s="144" t="s">
        <v>1002</v>
      </c>
    </row>
    <row r="48" spans="1:7" s="622" customFormat="1" ht="22.5" customHeight="1">
      <c r="A48" s="739"/>
      <c r="B48" s="740"/>
      <c r="C48" s="740"/>
      <c r="D48" s="740"/>
      <c r="E48" s="740"/>
      <c r="F48" s="740"/>
      <c r="G48" s="740"/>
    </row>
    <row r="49" spans="1:7" s="609" customFormat="1" ht="18.75" customHeight="1">
      <c r="A49" s="741" t="s">
        <v>1017</v>
      </c>
    </row>
    <row r="50" spans="1:7" ht="12" customHeight="1"/>
    <row r="51" spans="1:7" s="600" customFormat="1" ht="13.5" customHeight="1">
      <c r="A51" s="606" t="s">
        <v>50</v>
      </c>
      <c r="B51" s="854" t="s">
        <v>1437</v>
      </c>
      <c r="C51" s="854" t="s">
        <v>1599</v>
      </c>
      <c r="D51" s="854" t="s">
        <v>1006</v>
      </c>
      <c r="E51" s="854" t="s">
        <v>1007</v>
      </c>
      <c r="F51" s="854" t="s">
        <v>1143</v>
      </c>
      <c r="G51" s="854" t="s">
        <v>1504</v>
      </c>
    </row>
    <row r="52" spans="1:7" s="541" customFormat="1" ht="12" customHeight="1">
      <c r="A52" s="1222" t="s">
        <v>1018</v>
      </c>
      <c r="B52" s="544"/>
      <c r="C52" s="544"/>
      <c r="D52" s="544"/>
      <c r="E52" s="544"/>
      <c r="F52" s="544"/>
      <c r="G52" s="544"/>
    </row>
    <row r="53" spans="1:7" s="541" customFormat="1" ht="12" customHeight="1">
      <c r="A53" s="1228" t="s">
        <v>1019</v>
      </c>
      <c r="B53" s="543">
        <v>2.2555585180073621</v>
      </c>
      <c r="C53" s="543">
        <v>2.3147023862779292</v>
      </c>
      <c r="D53" s="543">
        <v>1.2325301133569724</v>
      </c>
      <c r="E53" s="543">
        <v>1.6947569248513332</v>
      </c>
      <c r="F53" s="543">
        <v>2.0922872858852486</v>
      </c>
      <c r="G53" s="543">
        <v>2.4536152903665567</v>
      </c>
    </row>
    <row r="54" spans="1:7" s="541" customFormat="1" ht="12" customHeight="1">
      <c r="A54" s="1228" t="s">
        <v>1020</v>
      </c>
      <c r="B54" s="543">
        <v>0.74207248123150293</v>
      </c>
      <c r="C54" s="543">
        <v>2.2347920955084248</v>
      </c>
      <c r="D54" s="543">
        <v>1.1005636255747788</v>
      </c>
      <c r="E54" s="543">
        <v>1.2329473216425697</v>
      </c>
      <c r="F54" s="543">
        <v>1.5561687028039728</v>
      </c>
      <c r="G54" s="543">
        <v>1.9564498026934558</v>
      </c>
    </row>
    <row r="55" spans="1:7" s="541" customFormat="1" ht="12" customHeight="1">
      <c r="A55" s="1223" t="s">
        <v>1021</v>
      </c>
      <c r="B55" s="543">
        <v>2.0956164867970983</v>
      </c>
      <c r="C55" s="543">
        <v>2.1260368957113798</v>
      </c>
      <c r="D55" s="543">
        <v>1.87994644636305</v>
      </c>
      <c r="E55" s="543">
        <v>2.212524285044168</v>
      </c>
      <c r="F55" s="543">
        <v>2.4196630274126392</v>
      </c>
      <c r="G55" s="543">
        <v>2.7148244526646863</v>
      </c>
    </row>
    <row r="56" spans="1:7" s="541" customFormat="1" ht="12" customHeight="1">
      <c r="A56" s="1223" t="s">
        <v>1022</v>
      </c>
      <c r="B56" s="543">
        <v>6.8233347074371409</v>
      </c>
      <c r="C56" s="543">
        <v>1.1765690661506198</v>
      </c>
      <c r="D56" s="543">
        <v>-4.2971991419869369</v>
      </c>
      <c r="E56" s="543">
        <v>-1.6070693490856769</v>
      </c>
      <c r="F56" s="543">
        <v>0.51892169870539817</v>
      </c>
      <c r="G56" s="543">
        <v>3.6835701502467799</v>
      </c>
    </row>
    <row r="57" spans="1:7" s="541" customFormat="1" ht="12" customHeight="1">
      <c r="A57" s="1223" t="s">
        <v>1023</v>
      </c>
      <c r="B57" s="543">
        <v>2.1317091739627045</v>
      </c>
      <c r="C57" s="543">
        <v>2.0275810659709208</v>
      </c>
      <c r="D57" s="543">
        <v>2.6296566837107349</v>
      </c>
      <c r="E57" s="543">
        <v>2.135231316725978</v>
      </c>
      <c r="F57" s="543">
        <v>1.881533101045278</v>
      </c>
      <c r="G57" s="543">
        <v>1.9151846785225928</v>
      </c>
    </row>
    <row r="58" spans="1:7" s="541" customFormat="1" ht="12" customHeight="1">
      <c r="A58" s="1223" t="s">
        <v>1024</v>
      </c>
      <c r="B58" s="543">
        <v>8.1373860903854975</v>
      </c>
      <c r="C58" s="543">
        <v>9.1279365309179497</v>
      </c>
      <c r="D58" s="543">
        <v>9.8169751853139058</v>
      </c>
      <c r="E58" s="543">
        <v>9.9143822492004965</v>
      </c>
      <c r="F58" s="543">
        <v>9.9562284196792632</v>
      </c>
      <c r="G58" s="543">
        <v>10.086985636770006</v>
      </c>
    </row>
    <row r="59" spans="1:7" s="541" customFormat="1" ht="12" customHeight="1">
      <c r="A59" s="1229" t="s">
        <v>1025</v>
      </c>
      <c r="B59" s="545">
        <v>3.5034202255500095</v>
      </c>
      <c r="C59" s="545">
        <v>3.5296269202633503</v>
      </c>
      <c r="D59" s="545">
        <v>3.8997679909877543</v>
      </c>
      <c r="E59" s="545">
        <v>4.3216766980912675</v>
      </c>
      <c r="F59" s="545">
        <v>4.4406368400679481</v>
      </c>
      <c r="G59" s="545">
        <v>4.2792618739208095</v>
      </c>
    </row>
    <row r="60" spans="1:7" s="69" customFormat="1" ht="7.5" customHeight="1">
      <c r="A60" s="1216"/>
      <c r="B60" s="1217"/>
    </row>
    <row r="61" spans="1:7" s="1218" customFormat="1" ht="12.75" customHeight="1">
      <c r="A61" s="1218" t="s">
        <v>1026</v>
      </c>
    </row>
    <row r="62" spans="1:7" s="69" customFormat="1" ht="7.5" customHeight="1">
      <c r="A62" s="1216"/>
      <c r="B62" s="1217"/>
    </row>
    <row r="63" spans="1:7" s="1218" customFormat="1" ht="18" customHeight="1">
      <c r="A63" s="144" t="s">
        <v>1016</v>
      </c>
    </row>
    <row r="64" spans="1:7" s="622" customFormat="1" ht="22.5" customHeight="1">
      <c r="A64" s="677"/>
    </row>
    <row r="65" spans="1:6" s="609" customFormat="1" ht="18.75" customHeight="1">
      <c r="A65" s="741" t="s">
        <v>1027</v>
      </c>
    </row>
    <row r="66" spans="1:6" ht="12" customHeight="1"/>
    <row r="67" spans="1:6" s="600" customFormat="1" ht="13.5" customHeight="1">
      <c r="A67" s="606" t="s">
        <v>50</v>
      </c>
      <c r="B67" s="854" t="s">
        <v>214</v>
      </c>
      <c r="C67" s="854" t="s">
        <v>217</v>
      </c>
      <c r="D67" s="854" t="s">
        <v>1599</v>
      </c>
      <c r="E67" s="854" t="s">
        <v>1006</v>
      </c>
      <c r="F67" s="854" t="s">
        <v>1007</v>
      </c>
    </row>
    <row r="68" spans="1:6" s="541" customFormat="1" ht="12" customHeight="1">
      <c r="A68" s="1230" t="s">
        <v>1028</v>
      </c>
      <c r="B68" s="544"/>
      <c r="C68" s="544"/>
      <c r="D68" s="544"/>
      <c r="E68" s="544"/>
      <c r="F68" s="544"/>
    </row>
    <row r="69" spans="1:6" s="541" customFormat="1" ht="12" customHeight="1">
      <c r="A69" s="599" t="s">
        <v>1029</v>
      </c>
      <c r="B69" s="543">
        <v>4.7</v>
      </c>
      <c r="C69" s="543">
        <v>1.6</v>
      </c>
      <c r="D69" s="543">
        <v>2.1</v>
      </c>
      <c r="E69" s="543">
        <v>2.1</v>
      </c>
      <c r="F69" s="543">
        <v>2.9</v>
      </c>
    </row>
    <row r="70" spans="1:6" s="541" customFormat="1" ht="12" customHeight="1">
      <c r="A70" s="599" t="s">
        <v>1021</v>
      </c>
      <c r="B70" s="543">
        <v>5.0999999999999996</v>
      </c>
      <c r="C70" s="543">
        <v>3.8</v>
      </c>
      <c r="D70" s="543">
        <v>4.5</v>
      </c>
      <c r="E70" s="543">
        <v>3.6</v>
      </c>
      <c r="F70" s="543">
        <v>3.4</v>
      </c>
    </row>
    <row r="71" spans="1:6" s="541" customFormat="1" ht="12" customHeight="1">
      <c r="A71" s="599" t="s">
        <v>1030</v>
      </c>
      <c r="B71" s="543">
        <v>10.9</v>
      </c>
      <c r="C71" s="543">
        <v>2.5</v>
      </c>
      <c r="D71" s="543">
        <v>-2.8</v>
      </c>
      <c r="E71" s="543">
        <v>2.1</v>
      </c>
      <c r="F71" s="543">
        <v>4.2</v>
      </c>
    </row>
    <row r="72" spans="1:6" s="541" customFormat="1" ht="12" customHeight="1">
      <c r="A72" s="1231" t="s">
        <v>1023</v>
      </c>
      <c r="B72" s="545">
        <v>3.9</v>
      </c>
      <c r="C72" s="545">
        <v>2.8</v>
      </c>
      <c r="D72" s="545">
        <v>-0.1</v>
      </c>
      <c r="E72" s="545">
        <v>0.4</v>
      </c>
      <c r="F72" s="545">
        <v>2.2000000000000002</v>
      </c>
    </row>
    <row r="73" spans="1:6" s="541" customFormat="1" ht="12" customHeight="1">
      <c r="A73" s="1230" t="s">
        <v>1031</v>
      </c>
      <c r="B73" s="544"/>
      <c r="C73" s="544"/>
      <c r="D73" s="544"/>
      <c r="E73" s="544"/>
      <c r="F73" s="544"/>
    </row>
    <row r="74" spans="1:6" s="541" customFormat="1" ht="12" customHeight="1">
      <c r="A74" s="599" t="s">
        <v>1029</v>
      </c>
      <c r="B74" s="543">
        <v>4.8</v>
      </c>
      <c r="C74" s="543">
        <v>4.2</v>
      </c>
      <c r="D74" s="543">
        <v>2.4</v>
      </c>
      <c r="E74" s="543">
        <v>2.5</v>
      </c>
      <c r="F74" s="543">
        <v>3.2</v>
      </c>
    </row>
    <row r="75" spans="1:6" s="541" customFormat="1" ht="12" customHeight="1">
      <c r="A75" s="599" t="s">
        <v>1021</v>
      </c>
      <c r="B75" s="543">
        <v>2.7</v>
      </c>
      <c r="C75" s="543">
        <v>6.2</v>
      </c>
      <c r="D75" s="543">
        <v>2.8</v>
      </c>
      <c r="E75" s="543">
        <v>3.2</v>
      </c>
      <c r="F75" s="543">
        <v>3.6</v>
      </c>
    </row>
    <row r="76" spans="1:6" s="541" customFormat="1" ht="12" customHeight="1">
      <c r="A76" s="599" t="s">
        <v>1030</v>
      </c>
      <c r="B76" s="543">
        <v>14.5</v>
      </c>
      <c r="C76" s="543">
        <v>-5.2</v>
      </c>
      <c r="D76" s="543">
        <v>1.6</v>
      </c>
      <c r="E76" s="543">
        <v>2.4</v>
      </c>
      <c r="F76" s="543">
        <v>4.7</v>
      </c>
    </row>
    <row r="77" spans="1:6" s="541" customFormat="1" ht="12" customHeight="1">
      <c r="A77" s="1231" t="s">
        <v>1023</v>
      </c>
      <c r="B77" s="545">
        <v>2.2000000000000002</v>
      </c>
      <c r="C77" s="545">
        <v>0</v>
      </c>
      <c r="D77" s="545">
        <v>0.7</v>
      </c>
      <c r="E77" s="545">
        <v>0.5</v>
      </c>
      <c r="F77" s="545">
        <v>1.9</v>
      </c>
    </row>
    <row r="78" spans="1:6" s="541" customFormat="1" ht="12" customHeight="1">
      <c r="A78" s="1230" t="s">
        <v>1032</v>
      </c>
      <c r="B78" s="544"/>
      <c r="C78" s="544"/>
      <c r="D78" s="544"/>
      <c r="E78" s="544"/>
      <c r="F78" s="544"/>
    </row>
    <row r="79" spans="1:6" s="541" customFormat="1" ht="12" customHeight="1">
      <c r="A79" s="599" t="s">
        <v>1029</v>
      </c>
      <c r="B79" s="543">
        <v>3.8</v>
      </c>
      <c r="C79" s="543">
        <v>3.3</v>
      </c>
      <c r="D79" s="543">
        <v>2.9</v>
      </c>
      <c r="E79" s="543">
        <v>2.8</v>
      </c>
      <c r="F79" s="543">
        <v>3.4</v>
      </c>
    </row>
    <row r="80" spans="1:6" s="541" customFormat="1" ht="12" customHeight="1">
      <c r="A80" s="599" t="s">
        <v>1021</v>
      </c>
      <c r="B80" s="543">
        <v>3.6</v>
      </c>
      <c r="C80" s="543">
        <v>4.2</v>
      </c>
      <c r="D80" s="543">
        <v>5.6</v>
      </c>
      <c r="E80" s="543">
        <v>3.6</v>
      </c>
      <c r="F80" s="543">
        <v>3.8</v>
      </c>
    </row>
    <row r="81" spans="1:7" s="541" customFormat="1" ht="12" customHeight="1">
      <c r="A81" s="599" t="s">
        <v>1030</v>
      </c>
      <c r="B81" s="543">
        <v>-1.6</v>
      </c>
      <c r="C81" s="543">
        <v>7</v>
      </c>
      <c r="D81" s="543">
        <v>8</v>
      </c>
      <c r="E81" s="543">
        <v>3.9</v>
      </c>
      <c r="F81" s="543">
        <v>5.5</v>
      </c>
    </row>
    <row r="82" spans="1:7" s="541" customFormat="1" ht="12" customHeight="1">
      <c r="A82" s="1231" t="s">
        <v>1023</v>
      </c>
      <c r="B82" s="545">
        <v>3.2</v>
      </c>
      <c r="C82" s="545">
        <v>1.2</v>
      </c>
      <c r="D82" s="545">
        <v>0.2</v>
      </c>
      <c r="E82" s="545">
        <v>0.1</v>
      </c>
      <c r="F82" s="545">
        <v>1.5</v>
      </c>
    </row>
    <row r="83" spans="1:7" s="541" customFormat="1" ht="12" customHeight="1">
      <c r="A83" s="1230" t="s">
        <v>1033</v>
      </c>
      <c r="B83" s="544"/>
      <c r="C83" s="544"/>
      <c r="D83" s="544"/>
      <c r="E83" s="544"/>
      <c r="F83" s="544"/>
    </row>
    <row r="84" spans="1:7" s="541" customFormat="1" ht="12" customHeight="1">
      <c r="A84" s="599" t="s">
        <v>1029</v>
      </c>
      <c r="B84" s="543">
        <v>1.8</v>
      </c>
      <c r="C84" s="543">
        <v>1.7</v>
      </c>
      <c r="D84" s="543">
        <v>3.3</v>
      </c>
      <c r="E84" s="543">
        <v>3.4</v>
      </c>
      <c r="F84" s="543">
        <v>3.6</v>
      </c>
    </row>
    <row r="85" spans="1:7" s="541" customFormat="1" ht="12" customHeight="1">
      <c r="A85" s="599" t="s">
        <v>1021</v>
      </c>
      <c r="B85" s="543">
        <v>1</v>
      </c>
      <c r="C85" s="543">
        <v>1.1000000000000001</v>
      </c>
      <c r="D85" s="543">
        <v>3.1</v>
      </c>
      <c r="E85" s="543">
        <v>3.2</v>
      </c>
      <c r="F85" s="543">
        <v>3.4</v>
      </c>
    </row>
    <row r="86" spans="1:7" s="541" customFormat="1" ht="12" customHeight="1">
      <c r="A86" s="599" t="s">
        <v>1030</v>
      </c>
      <c r="B86" s="543">
        <v>-14.5</v>
      </c>
      <c r="C86" s="543">
        <v>0.9</v>
      </c>
      <c r="D86" s="543">
        <v>9.5</v>
      </c>
      <c r="E86" s="543">
        <v>6.6</v>
      </c>
      <c r="F86" s="543">
        <v>6.4</v>
      </c>
    </row>
    <row r="87" spans="1:7" s="541" customFormat="1" ht="12" customHeight="1">
      <c r="A87" s="1231" t="s">
        <v>1023</v>
      </c>
      <c r="B87" s="545">
        <v>3.7</v>
      </c>
      <c r="C87" s="545">
        <v>0.9</v>
      </c>
      <c r="D87" s="545">
        <v>0</v>
      </c>
      <c r="E87" s="545">
        <v>-0.2</v>
      </c>
      <c r="F87" s="545">
        <v>1.8</v>
      </c>
    </row>
    <row r="88" spans="1:7" s="69" customFormat="1" ht="7.5" customHeight="1">
      <c r="A88" s="1216"/>
    </row>
    <row r="89" spans="1:7" s="1218" customFormat="1" ht="18" customHeight="1">
      <c r="A89" s="144" t="s">
        <v>1034</v>
      </c>
    </row>
    <row r="90" spans="1:7" s="622" customFormat="1" ht="22.5" customHeight="1">
      <c r="A90" s="739"/>
      <c r="B90" s="740"/>
      <c r="C90" s="740"/>
      <c r="D90" s="740"/>
      <c r="E90" s="740"/>
      <c r="F90" s="740"/>
      <c r="G90" s="740"/>
    </row>
    <row r="91" spans="1:7" s="609" customFormat="1" ht="18.75" customHeight="1">
      <c r="A91" s="741" t="s">
        <v>1035</v>
      </c>
    </row>
    <row r="92" spans="1:7" ht="6.75" customHeight="1"/>
    <row r="93" spans="1:7" ht="12" customHeight="1">
      <c r="A93" s="1219" t="s">
        <v>1036</v>
      </c>
    </row>
    <row r="94" spans="1:7" s="69" customFormat="1" ht="249.75" customHeight="1">
      <c r="A94" s="1216"/>
    </row>
    <row r="95" spans="1:7" s="1218" customFormat="1" ht="18" customHeight="1">
      <c r="A95" s="144" t="s">
        <v>1002</v>
      </c>
    </row>
    <row r="96" spans="1:7" s="622" customFormat="1" ht="22.5" customHeight="1">
      <c r="A96" s="677"/>
    </row>
    <row r="97" spans="1:7" s="609" customFormat="1" ht="18.75" customHeight="1">
      <c r="A97" s="741" t="s">
        <v>1037</v>
      </c>
    </row>
    <row r="98" spans="1:7" ht="5.25" customHeight="1"/>
    <row r="99" spans="1:7" ht="12" customHeight="1">
      <c r="A99" s="1219" t="s">
        <v>1038</v>
      </c>
    </row>
    <row r="100" spans="1:7" s="69" customFormat="1" ht="245.25" customHeight="1">
      <c r="A100" s="1216"/>
    </row>
    <row r="101" spans="1:7" s="1218" customFormat="1" ht="18" customHeight="1">
      <c r="A101" s="144" t="s">
        <v>1002</v>
      </c>
    </row>
    <row r="102" spans="1:7" s="622" customFormat="1" ht="22.5" customHeight="1">
      <c r="A102" s="739"/>
      <c r="B102" s="740"/>
      <c r="C102" s="740"/>
      <c r="D102" s="740"/>
      <c r="E102" s="740"/>
      <c r="F102" s="740"/>
      <c r="G102" s="740"/>
    </row>
    <row r="103" spans="1:7" s="609" customFormat="1" ht="18.75" customHeight="1">
      <c r="A103" s="741" t="s">
        <v>1039</v>
      </c>
    </row>
    <row r="104" spans="1:7" ht="12" customHeight="1"/>
    <row r="105" spans="1:7" ht="12" customHeight="1">
      <c r="A105" s="1173" t="s">
        <v>1040</v>
      </c>
    </row>
    <row r="106" spans="1:7" s="69" customFormat="1" ht="237.75" customHeight="1">
      <c r="A106" s="1216"/>
    </row>
    <row r="107" spans="1:7" s="1218" customFormat="1" ht="18" customHeight="1">
      <c r="A107" s="144" t="s">
        <v>1440</v>
      </c>
    </row>
    <row r="108" spans="1:7" s="622" customFormat="1" ht="22.5" customHeight="1">
      <c r="A108" s="677"/>
    </row>
    <row r="109" spans="1:7" s="609" customFormat="1" ht="18.75" customHeight="1">
      <c r="A109" s="741" t="s">
        <v>1041</v>
      </c>
    </row>
    <row r="110" spans="1:7" s="1173" customFormat="1" ht="12" customHeight="1"/>
    <row r="111" spans="1:7" ht="12" customHeight="1">
      <c r="A111" s="1173" t="s">
        <v>1156</v>
      </c>
      <c r="G111" s="1173" t="s">
        <v>50</v>
      </c>
    </row>
    <row r="112" spans="1:7" s="1173" customFormat="1" ht="248.25" customHeight="1"/>
    <row r="113" spans="1:2" s="1218" customFormat="1" ht="12.75" customHeight="1">
      <c r="A113" s="1218" t="s">
        <v>1042</v>
      </c>
    </row>
    <row r="114" spans="1:2" s="1218" customFormat="1" ht="12.75" customHeight="1">
      <c r="A114" s="1218" t="s">
        <v>1043</v>
      </c>
    </row>
    <row r="115" spans="1:2" s="69" customFormat="1" ht="7.5" customHeight="1">
      <c r="A115" s="1216"/>
      <c r="B115" s="1217"/>
    </row>
    <row r="116" spans="1:2" s="1218" customFormat="1" ht="18" customHeight="1">
      <c r="A116" s="144" t="s">
        <v>1044</v>
      </c>
    </row>
  </sheetData>
  <mergeCells count="10">
    <mergeCell ref="B10:E10"/>
    <mergeCell ref="B11:E11"/>
    <mergeCell ref="B12:E12"/>
    <mergeCell ref="B13:E13"/>
    <mergeCell ref="B4:E4"/>
    <mergeCell ref="B5:E5"/>
    <mergeCell ref="B6:E6"/>
    <mergeCell ref="B7:E7"/>
    <mergeCell ref="B8:E8"/>
    <mergeCell ref="B9:E9"/>
  </mergeCells>
  <pageMargins left="0.70866141732283472" right="0.70866141732283472" top="0.6692913385826772" bottom="0.59055118110236227" header="0.51181102362204722" footer="0.51181102362204722"/>
  <pageSetup paperSize="9" scale="95" fitToHeight="0" orientation="portrait" r:id="rId1"/>
  <headerFooter scaleWithDoc="0">
    <oddHeader xml:space="preserve">&amp;L&amp;8FACT BOOK DNB - 1Q15&amp;C&amp;8CHAPTER 4&amp;R&amp;8THE NORWEGIAN ECONOMY  </oddHeader>
  </headerFooter>
  <rowBreaks count="4" manualBreakCount="4">
    <brk id="22" max="16383" man="1"/>
    <brk id="47" max="16383" man="1"/>
    <brk id="89" max="16383" man="1"/>
    <brk id="10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30"/>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20"/>
      <c r="B1" s="1520"/>
      <c r="C1" s="1520"/>
    </row>
    <row r="8" spans="1:3">
      <c r="B8" s="1500"/>
    </row>
    <row r="9" spans="1:3" ht="26.25">
      <c r="B9" s="1501" t="s">
        <v>561</v>
      </c>
    </row>
    <row r="10" spans="1:3">
      <c r="B10" s="1502"/>
    </row>
    <row r="11" spans="1:3" s="278" customFormat="1" ht="11.1" customHeight="1">
      <c r="A11" s="1494"/>
      <c r="B11" s="1521" t="s">
        <v>670</v>
      </c>
      <c r="C11" s="279"/>
    </row>
    <row r="12" spans="1:3" ht="8.25" customHeight="1">
      <c r="A12" s="1493"/>
      <c r="B12" s="1521"/>
      <c r="C12" s="707"/>
    </row>
    <row r="13" spans="1:3" s="733" customFormat="1" ht="11.1" customHeight="1">
      <c r="A13" s="1494"/>
      <c r="B13" s="1522" t="s">
        <v>13</v>
      </c>
      <c r="C13" s="732"/>
    </row>
    <row r="14" spans="1:3" ht="8.25" customHeight="1">
      <c r="A14" s="1493"/>
      <c r="B14" s="1521"/>
      <c r="C14" s="707"/>
    </row>
    <row r="15" spans="1:3" s="733" customFormat="1" ht="11.1" customHeight="1">
      <c r="A15" s="1495"/>
      <c r="B15" s="1523" t="s">
        <v>4</v>
      </c>
      <c r="C15" s="592"/>
    </row>
    <row r="16" spans="1:3" ht="8.25" customHeight="1">
      <c r="A16" s="1493"/>
      <c r="B16" s="1521"/>
      <c r="C16" s="707"/>
    </row>
    <row r="17" spans="1:3" s="733" customFormat="1" ht="11.1" customHeight="1">
      <c r="A17" s="1495"/>
      <c r="B17" s="1523" t="s">
        <v>170</v>
      </c>
      <c r="C17" s="592"/>
    </row>
    <row r="18" spans="1:3" ht="8.25" customHeight="1">
      <c r="A18" s="1493"/>
      <c r="B18" s="1521"/>
      <c r="C18" s="707"/>
    </row>
    <row r="19" spans="1:3" s="733" customFormat="1" ht="11.1" customHeight="1">
      <c r="A19" s="1495"/>
      <c r="B19" s="1523" t="s">
        <v>377</v>
      </c>
      <c r="C19" s="592"/>
    </row>
    <row r="20" spans="1:3" ht="8.25" customHeight="1">
      <c r="A20" s="1493"/>
      <c r="B20" s="1521"/>
      <c r="C20" s="707"/>
    </row>
    <row r="21" spans="1:3" s="733" customFormat="1" ht="11.1" customHeight="1">
      <c r="A21" s="1495"/>
      <c r="B21" s="1523" t="s">
        <v>261</v>
      </c>
      <c r="C21" s="592"/>
    </row>
    <row r="22" spans="1:3" ht="8.25" customHeight="1">
      <c r="A22" s="1493"/>
      <c r="B22" s="1521"/>
      <c r="C22" s="707"/>
    </row>
    <row r="23" spans="1:3" s="733" customFormat="1" ht="11.1" customHeight="1">
      <c r="A23" s="1495"/>
      <c r="B23" s="1523" t="s">
        <v>491</v>
      </c>
      <c r="C23" s="592"/>
    </row>
    <row r="24" spans="1:3" ht="8.25" customHeight="1">
      <c r="A24" s="1493"/>
      <c r="B24" s="1521"/>
      <c r="C24" s="707"/>
    </row>
    <row r="25" spans="1:3" s="733" customFormat="1" ht="11.1" customHeight="1">
      <c r="A25" s="1495"/>
      <c r="B25" s="1523" t="s">
        <v>492</v>
      </c>
      <c r="C25" s="592"/>
    </row>
    <row r="26" spans="1:3" ht="8.25" customHeight="1">
      <c r="A26" s="1493"/>
      <c r="B26" s="1521"/>
      <c r="C26" s="707"/>
    </row>
    <row r="27" spans="1:3" s="733" customFormat="1" ht="11.1" customHeight="1">
      <c r="A27" s="1495"/>
      <c r="B27" s="1523" t="s">
        <v>376</v>
      </c>
      <c r="C27" s="592"/>
    </row>
    <row r="28" spans="1:3" ht="8.25" customHeight="1">
      <c r="A28" s="1493"/>
      <c r="B28" s="1521"/>
      <c r="C28" s="707"/>
    </row>
    <row r="29" spans="1:3" s="733" customFormat="1" ht="11.1" customHeight="1">
      <c r="A29" s="1495"/>
      <c r="B29" s="1523" t="s">
        <v>378</v>
      </c>
      <c r="C29" s="592"/>
    </row>
    <row r="30" spans="1:3">
      <c r="B30" s="1524"/>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- 1Q15</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3">
    <pageSetUpPr fitToPage="1"/>
  </sheetPr>
  <dimension ref="A1:J37"/>
  <sheetViews>
    <sheetView showGridLines="0" zoomScale="150" workbookViewId="0">
      <selection activeCell="B15" sqref="B15"/>
    </sheetView>
  </sheetViews>
  <sheetFormatPr baseColWidth="10" defaultColWidth="10.85546875" defaultRowHeight="22.5" customHeight="1"/>
  <cols>
    <col min="1" max="1" width="41" style="3" customWidth="1"/>
    <col min="2" max="3" width="6.5703125" style="3" customWidth="1"/>
    <col min="4" max="5" width="6.5703125" style="7" customWidth="1"/>
    <col min="6" max="6" width="6.5703125" style="3" customWidth="1"/>
    <col min="7" max="7" width="6.5703125" style="7" customWidth="1"/>
    <col min="8" max="8" width="6.5703125" style="3" customWidth="1"/>
    <col min="9" max="9" width="10.85546875" style="3" customWidth="1"/>
    <col min="10" max="10" width="49" style="3" customWidth="1"/>
    <col min="11" max="17" width="10.42578125" style="3" customWidth="1"/>
    <col min="18" max="18" width="10.85546875" style="3" customWidth="1"/>
    <col min="19" max="19" width="49" style="3" customWidth="1"/>
    <col min="20" max="26" width="10.42578125" style="3" customWidth="1"/>
    <col min="27" max="16384" width="10.85546875" style="3"/>
  </cols>
  <sheetData>
    <row r="1" spans="1:8" s="13" customFormat="1" ht="12.75" customHeight="1">
      <c r="A1" s="13" t="str">
        <f>Impairment!A67</f>
        <v>1.6.3  Impairment of loans and guarantees</v>
      </c>
      <c r="D1" s="14"/>
      <c r="E1" s="14"/>
      <c r="G1" s="14"/>
    </row>
    <row r="2" spans="1:8" s="13" customFormat="1" ht="12.75" customHeight="1">
      <c r="D2" s="14"/>
      <c r="E2" s="14"/>
      <c r="G2" s="14"/>
    </row>
    <row r="3" spans="1:8" s="1" customFormat="1" ht="9.9499999999999993" customHeight="1">
      <c r="G3" s="2616" t="s">
        <v>147</v>
      </c>
      <c r="H3" s="2616"/>
    </row>
    <row r="4" spans="1:8" s="2" customFormat="1" ht="13.5" customHeight="1">
      <c r="A4" s="15" t="s">
        <v>1</v>
      </c>
      <c r="B4" s="16" t="s">
        <v>148</v>
      </c>
      <c r="C4" s="16" t="s">
        <v>145</v>
      </c>
      <c r="D4" s="16" t="s">
        <v>143</v>
      </c>
      <c r="E4" s="16" t="s">
        <v>139</v>
      </c>
      <c r="F4" s="16" t="s">
        <v>130</v>
      </c>
      <c r="G4" s="17" t="s">
        <v>144</v>
      </c>
      <c r="H4" s="17" t="s">
        <v>128</v>
      </c>
    </row>
    <row r="5" spans="1:8" s="2" customFormat="1" ht="13.5" customHeight="1">
      <c r="A5" s="18" t="s">
        <v>116</v>
      </c>
      <c r="B5" s="19"/>
      <c r="C5" s="19"/>
      <c r="D5" s="19"/>
      <c r="E5" s="19"/>
      <c r="F5" s="19"/>
      <c r="G5" s="19"/>
      <c r="H5" s="19"/>
    </row>
    <row r="6" spans="1:8" s="2" customFormat="1" ht="13.5" customHeight="1">
      <c r="A6" s="20" t="s">
        <v>156</v>
      </c>
      <c r="B6" s="10"/>
      <c r="C6" s="11"/>
      <c r="D6" s="21"/>
      <c r="E6" s="21"/>
      <c r="F6" s="21"/>
      <c r="G6" s="10"/>
      <c r="H6" s="10"/>
    </row>
    <row r="7" spans="1:8" s="2" customFormat="1" ht="11.1" customHeight="1">
      <c r="A7" s="22" t="s">
        <v>157</v>
      </c>
      <c r="B7" s="10">
        <f>+'[1]FORDELT PÅ OMRÅDE  30.09.09'!F7+'[1]FORDELT PÅ OMRÅDE  30.09.09'!F8+'[1]FORDELT PÅ OMRÅDE  30.09.09'!F9+'[1]FORDELT PÅ OMRÅDE  30.09.09'!F10+'[1]FORDELT PÅ OMRÅDE  30.09.09'!F11</f>
        <v>44.4</v>
      </c>
      <c r="C7" s="11">
        <f>+'[1]FORDELT PÅ OMRÅDE  30.09.09'!I7+'[1]FORDELT PÅ OMRÅDE  30.09.09'!I8+'[1]FORDELT PÅ OMRÅDE  30.09.09'!I9+'[1]FORDELT PÅ OMRÅDE  30.09.09'!I10+'[1]FORDELT PÅ OMRÅDE  30.09.09'!I11</f>
        <v>99.158000000000001</v>
      </c>
      <c r="D7" s="11">
        <f>+'[1]FORDELT PÅ OMRÅDE  30.09.09'!J7+'[1]FORDELT PÅ OMRÅDE  30.09.09'!J8+'[1]FORDELT PÅ OMRÅDE  30.09.09'!J9+'[1]FORDELT PÅ OMRÅDE  30.09.09'!J10+'[1]FORDELT PÅ OMRÅDE  30.09.09'!J11</f>
        <v>151</v>
      </c>
      <c r="E7" s="11">
        <f>+'[1]FORDELT PÅ OMRÅDE  30.09.09'!K7+'[1]FORDELT PÅ OMRÅDE  30.09.09'!K8+'[1]FORDELT PÅ OMRÅDE  30.09.09'!K9+'[1]FORDELT PÅ OMRÅDE  30.09.09'!K10+'[1]FORDELT PÅ OMRÅDE  30.09.09'!K11</f>
        <v>96.5</v>
      </c>
      <c r="F7" s="11">
        <f>+'[1]FORDELT PÅ OMRÅDE  30.09.09'!L7+'[1]FORDELT PÅ OMRÅDE  30.09.09'!L8+'[1]FORDELT PÅ OMRÅDE  30.09.09'!L9+'[1]FORDELT PÅ OMRÅDE  30.09.09'!L10+'[1]FORDELT PÅ OMRÅDE  30.09.09'!L11</f>
        <v>175.4</v>
      </c>
      <c r="G7" s="10">
        <f>+'[1]FORDELT PÅ OMRÅDE  30.09.09'!G7+'[1]FORDELT PÅ OMRÅDE  30.09.09'!G8+'[1]FORDELT PÅ OMRÅDE  30.09.09'!G9+'[1]FORDELT PÅ OMRÅDE  30.09.09'!G10+'[1]FORDELT PÅ OMRÅDE  30.09.09'!G11</f>
        <v>294.55799999999999</v>
      </c>
      <c r="H7" s="10">
        <f>+'[1]FORDELT PÅ OMRÅDE 3Q08'!G7+'[1]FORDELT PÅ OMRÅDE 3Q08'!G8+'[1]FORDELT PÅ OMRÅDE 3Q08'!G9</f>
        <v>315.53899999999999</v>
      </c>
    </row>
    <row r="8" spans="1:8" s="2" customFormat="1" ht="11.1" customHeight="1">
      <c r="A8" s="23" t="s">
        <v>158</v>
      </c>
      <c r="B8" s="10">
        <f>SUM('[1]FORDELT PÅ OMRÅDE '!F11:F19)</f>
        <v>312.55</v>
      </c>
      <c r="C8" s="11">
        <f>+'[1]FORDELT PÅ OMRÅDE '!I11+'[1]FORDELT PÅ OMRÅDE '!I12+'[1]FORDELT PÅ OMRÅDE '!I13+'[1]FORDELT PÅ OMRÅDE '!I14+'[1]FORDELT PÅ OMRÅDE '!I15+'[1]FORDELT PÅ OMRÅDE '!I16+'[1]FORDELT PÅ OMRÅDE '!I17+'[1]FORDELT PÅ OMRÅDE '!I18+'[1]FORDELT PÅ OMRÅDE '!I19</f>
        <v>56.699999999999996</v>
      </c>
      <c r="D8" s="11">
        <f>+'[1]FORDELT PÅ OMRÅDE '!J11+'[1]FORDELT PÅ OMRÅDE '!J12+'[1]FORDELT PÅ OMRÅDE '!J13+'[1]FORDELT PÅ OMRÅDE '!J14+'[1]FORDELT PÅ OMRÅDE '!J15+'[1]FORDELT PÅ OMRÅDE '!J16+'[1]FORDELT PÅ OMRÅDE '!J17+'[1]FORDELT PÅ OMRÅDE '!J18+'[1]FORDELT PÅ OMRÅDE '!J19</f>
        <v>202.29999999999998</v>
      </c>
      <c r="E8" s="11">
        <f>+'[1]FORDELT PÅ OMRÅDE '!K11+'[1]FORDELT PÅ OMRÅDE '!K12+'[1]FORDELT PÅ OMRÅDE '!K13+'[1]FORDELT PÅ OMRÅDE '!K14+'[1]FORDELT PÅ OMRÅDE '!K15+'[1]FORDELT PÅ OMRÅDE '!K16+'[1]FORDELT PÅ OMRÅDE '!K17+'[1]FORDELT PÅ OMRÅDE '!K18+'[1]FORDELT PÅ OMRÅDE '!K19</f>
        <v>325</v>
      </c>
      <c r="F8" s="11">
        <f>+'[1]FORDELT PÅ OMRÅDE '!L23-'[1]FORDELT PÅ OMRÅDE '!L22-'[1]FORDELT PÅ OMRÅDE '!L21-'[1]FORDELT PÅ OMRÅDE '!L20-'[1]FORDELT PÅ OMRÅDE '!L7-'[1]FORDELT PÅ OMRÅDE '!L8-'[1]FORDELT PÅ OMRÅDE '!L9-'[1]FORDELT PÅ OMRÅDE '!L10</f>
        <v>94.600000000000023</v>
      </c>
      <c r="G8" s="10">
        <f>+D8+C8+B8</f>
        <v>571.54999999999995</v>
      </c>
      <c r="H8" s="10">
        <f>+'[1]FORDELT PÅ OMRÅDE 3Q08'!G16+'[1]FORDELT PÅ OMRÅDE 3Q08'!G17</f>
        <v>172.44900000000001</v>
      </c>
    </row>
    <row r="9" spans="1:8" s="2" customFormat="1" ht="11.1" customHeight="1">
      <c r="A9" s="23" t="s">
        <v>142</v>
      </c>
      <c r="B9" s="10">
        <f>+'[1]FORDELT PÅ OMRÅDE '!F20</f>
        <v>91</v>
      </c>
      <c r="C9" s="11">
        <f>+'[1]FORDELT PÅ OMRÅDE '!I20</f>
        <v>105.3</v>
      </c>
      <c r="D9" s="11">
        <f>+'[1]FORDELT PÅ OMRÅDE '!J20</f>
        <v>101.8</v>
      </c>
      <c r="E9" s="11">
        <f>+'[1]FORDELT PÅ OMRÅDE '!K20</f>
        <v>207.56</v>
      </c>
      <c r="F9" s="11">
        <f>+'[1]FORDELT PÅ OMRÅDE '!L20</f>
        <v>58.4</v>
      </c>
      <c r="G9" s="10">
        <f>+D9+C9+B9</f>
        <v>298.10000000000002</v>
      </c>
      <c r="H9" s="10">
        <f>+'[1]FORDELT PÅ OMRÅDE 3Q08'!G19</f>
        <v>122.54900000000001</v>
      </c>
    </row>
    <row r="10" spans="1:8" s="2" customFormat="1" ht="11.1" customHeight="1">
      <c r="A10" s="22" t="s">
        <v>153</v>
      </c>
      <c r="B10" s="10">
        <f>+'[1]FORDELT PÅ OMRÅDE  30.09.09'!F21+'[1]FORDELT PÅ OMRÅDE  30.09.09'!F22</f>
        <v>27.5</v>
      </c>
      <c r="C10" s="11">
        <f>+'[1]FORDELT PÅ OMRÅDE  30.09.09'!I21+'[1]FORDELT PÅ OMRÅDE  30.09.09'!I22</f>
        <v>30.667999999999999</v>
      </c>
      <c r="D10" s="11">
        <f>+'[1]FORDELT PÅ OMRÅDE  30.09.09'!J21+'[1]FORDELT PÅ OMRÅDE  30.09.09'!J22</f>
        <v>20.6</v>
      </c>
      <c r="E10" s="11">
        <f>+'[1]FORDELT PÅ OMRÅDE  30.09.09'!K21+'[1]FORDELT PÅ OMRÅDE  30.09.09'!K22</f>
        <v>15</v>
      </c>
      <c r="F10" s="11">
        <f>+'[1]FORDELT PÅ OMRÅDE  30.09.09'!L21+'[1]FORDELT PÅ OMRÅDE  30.09.09'!L22</f>
        <v>12.668000000000003</v>
      </c>
      <c r="G10" s="10">
        <f>+'[1]FORDELT PÅ OMRÅDE  30.09.09'!G21+'[1]FORDELT PÅ OMRÅDE  30.09.09'!G22</f>
        <v>78.768000000000001</v>
      </c>
      <c r="H10" s="10">
        <f>+'[1]FORDELT PÅ OMRÅDE 3Q08'!G21+'[1]FORDELT PÅ OMRÅDE 3Q08'!G10</f>
        <v>20.646000000000001</v>
      </c>
    </row>
    <row r="11" spans="1:8" s="8" customFormat="1" ht="15.75" customHeight="1">
      <c r="A11" s="24" t="s">
        <v>149</v>
      </c>
      <c r="B11" s="25"/>
      <c r="C11" s="26"/>
      <c r="D11" s="27"/>
      <c r="E11" s="27"/>
      <c r="F11" s="27"/>
      <c r="G11" s="10"/>
      <c r="H11" s="25"/>
    </row>
    <row r="12" spans="1:8" s="2" customFormat="1" ht="11.1" customHeight="1">
      <c r="A12" s="22" t="s">
        <v>159</v>
      </c>
      <c r="B12" s="10">
        <f>SUM('[1]FORDELT PÅ OMRÅDE '!F25:F26)</f>
        <v>28.4</v>
      </c>
      <c r="C12" s="11">
        <f>+'[1]FORDELT PÅ OMRÅDE '!I25+'[1]FORDELT PÅ OMRÅDE '!I26</f>
        <v>196</v>
      </c>
      <c r="D12" s="11">
        <f>+'[1]FORDELT PÅ OMRÅDE '!J25+'[1]FORDELT PÅ OMRÅDE '!J26</f>
        <v>244.06</v>
      </c>
      <c r="E12" s="11">
        <f>+'[1]FORDELT PÅ OMRÅDE  30.09.09'!K26+'[1]FORDELT PÅ OMRÅDE  30.09.09'!K25</f>
        <v>76.739999999999995</v>
      </c>
      <c r="F12" s="11">
        <f>+'[1]FORDELT PÅ OMRÅDE '!L25+'[1]FORDELT PÅ OMRÅDE '!L26</f>
        <v>82.64</v>
      </c>
      <c r="G12" s="10">
        <f>+D12+C12+B12</f>
        <v>468.46</v>
      </c>
      <c r="H12" s="10">
        <f>+'[1]FORDELT PÅ OMRÅDE 3Q08'!G14+'[1]FORDELT PÅ OMRÅDE 3Q08'!G13</f>
        <v>80.603000000000023</v>
      </c>
    </row>
    <row r="13" spans="1:8" s="2" customFormat="1" ht="11.1" customHeight="1">
      <c r="A13" s="22" t="s">
        <v>146</v>
      </c>
      <c r="B13" s="10">
        <f>+'[1]FORDELT PÅ OMRÅDE '!F27</f>
        <v>243</v>
      </c>
      <c r="C13" s="11">
        <f>+'[1]FORDELT PÅ OMRÅDE '!I27</f>
        <v>201</v>
      </c>
      <c r="D13" s="11">
        <f>+'[1]FORDELT PÅ OMRÅDE '!J27</f>
        <v>-23</v>
      </c>
      <c r="E13" s="11">
        <f>+'[1]FORDELT PÅ OMRÅDE  30.09.09'!K27</f>
        <v>3</v>
      </c>
      <c r="F13" s="11">
        <f>+'[1]FORDELT PÅ OMRÅDE '!L27</f>
        <v>0</v>
      </c>
      <c r="G13" s="10">
        <f>+D13+C13+B13</f>
        <v>421</v>
      </c>
      <c r="H13" s="28">
        <f>+'[1]FORDELT PÅ OMRÅDE 3Q08'!G15</f>
        <v>-1.0541469999999997</v>
      </c>
    </row>
    <row r="14" spans="1:8" s="2" customFormat="1" ht="11.1" customHeight="1">
      <c r="A14" s="22" t="s">
        <v>154</v>
      </c>
      <c r="B14" s="10">
        <f>+'[1]FORDELT PÅ OMRÅDE  30.09.09'!F28</f>
        <v>9</v>
      </c>
      <c r="C14" s="11">
        <f>+'[1]FORDELT PÅ OMRÅDE  30.09.09'!I28+'[1]FORDELT PÅ OMRÅDE  30.09.09'!I29</f>
        <v>15</v>
      </c>
      <c r="D14" s="11">
        <f>+'[1]FORDELT PÅ OMRÅDE  30.09.09'!J28+'[1]FORDELT PÅ OMRÅDE  30.09.09'!J29</f>
        <v>23.799999999999997</v>
      </c>
      <c r="E14" s="11">
        <f>+'[1]FORDELT PÅ OMRÅDE  30.09.09'!K28+'[1]FORDELT PÅ OMRÅDE  30.09.09'!K29</f>
        <v>50.5</v>
      </c>
      <c r="F14" s="11">
        <f>+'[1]FORDELT PÅ OMRÅDE  30.09.09'!L28</f>
        <v>2.5802447859999997</v>
      </c>
      <c r="G14" s="10">
        <f>+'[1]FORDELT PÅ OMRÅDE  30.09.09'!G28</f>
        <v>47.8</v>
      </c>
      <c r="H14" s="28">
        <f>+'[1]FORDELT PÅ OMRÅDE 3Q08'!G18</f>
        <v>6.2485497860000008</v>
      </c>
    </row>
    <row r="15" spans="1:8" s="2" customFormat="1" ht="11.1" customHeight="1">
      <c r="A15" s="22" t="s">
        <v>155</v>
      </c>
      <c r="B15" s="11">
        <f>+'[1]FORDELT PÅ OMRÅDE  30.09.09'!G29</f>
        <v>0</v>
      </c>
      <c r="C15" s="11">
        <f>+'[1]FORDELT PÅ OMRÅDE  30.09.09'!I29</f>
        <v>0</v>
      </c>
      <c r="D15" s="11">
        <f>+'[1]FORDELT PÅ OMRÅDE  30.09.09'!J29</f>
        <v>0</v>
      </c>
      <c r="E15" s="11">
        <f>+'[1]FORDELT PÅ OMRÅDE  30.09.09'!K29</f>
        <v>0</v>
      </c>
      <c r="F15" s="11">
        <f>+'[1]FORDELT PÅ OMRÅDE  30.09.09'!L29</f>
        <v>-28.6</v>
      </c>
      <c r="G15" s="11">
        <v>0</v>
      </c>
      <c r="H15" s="28">
        <f>+'[1]FORDELT PÅ OMRÅDE 3Q08'!G20</f>
        <v>-7.7260000000000026</v>
      </c>
    </row>
    <row r="16" spans="1:8" s="2" customFormat="1" ht="13.5" customHeight="1">
      <c r="A16" s="29" t="s">
        <v>133</v>
      </c>
      <c r="B16" s="11">
        <f>+'[1]FORDELT PÅ OMRÅDE  30.09.09'!F32+'[1]FORDELT PÅ OMRÅDE  30.09.09'!F34</f>
        <v>0</v>
      </c>
      <c r="C16" s="12">
        <f>+'[1]FORDELT PÅ OMRÅDE  30.09.09'!G32+'[1]FORDELT PÅ OMRÅDE  30.09.09'!G34</f>
        <v>5.1369999999999996</v>
      </c>
      <c r="D16" s="11">
        <f>+'[1]FORDELT PÅ OMRÅDE  30.09.09'!H32+'[1]FORDELT PÅ OMRÅDE  30.09.09'!H34</f>
        <v>0</v>
      </c>
      <c r="E16" s="12">
        <f>+'[1]FORDELT PÅ OMRÅDE  30.09.09'!K32+'[1]FORDELT PÅ OMRÅDE  30.09.09'!K34</f>
        <v>18</v>
      </c>
      <c r="F16" s="12">
        <f>+'[1]FORDELT PÅ OMRÅDE  30.09.09'!L32+'[1]FORDELT PÅ OMRÅDE  30.09.09'!L34</f>
        <v>0.46</v>
      </c>
      <c r="G16" s="10">
        <f>+'[1]FORDELT PÅ OMRÅDE  30.09.09'!G32+'[1]FORDELT PÅ OMRÅDE  30.09.09'!G34</f>
        <v>5.1369999999999996</v>
      </c>
      <c r="H16" s="12">
        <f>+'[1]FORDELT PÅ OMRÅDE  30.09.09'!L32+'[1]FORDELT PÅ OMRÅDE  30.09.09'!L34</f>
        <v>0.46</v>
      </c>
    </row>
    <row r="17" spans="1:9" s="2" customFormat="1" ht="13.5" customHeight="1">
      <c r="A17" s="30" t="s">
        <v>134</v>
      </c>
      <c r="B17" s="9">
        <f>SUM(B7:B16)</f>
        <v>755.84999999999991</v>
      </c>
      <c r="C17" s="9">
        <f>SUM(C7:C16)</f>
        <v>708.96299999999997</v>
      </c>
      <c r="D17" s="9">
        <f>SUM(D7:D16)</f>
        <v>720.56</v>
      </c>
      <c r="E17" s="9">
        <f>SUM(E7:E16)</f>
        <v>792.3</v>
      </c>
      <c r="F17" s="9">
        <f>SUM(F7:F16)</f>
        <v>398.14824478599991</v>
      </c>
      <c r="G17" s="9">
        <f>SUM(G7:G16)+1</f>
        <v>2186.3730000000005</v>
      </c>
      <c r="H17" s="9">
        <f>SUM(H7:H16)</f>
        <v>709.71440278600016</v>
      </c>
    </row>
    <row r="18" spans="1:9" s="2" customFormat="1" ht="13.5" customHeight="1">
      <c r="A18" s="31" t="s">
        <v>90</v>
      </c>
      <c r="B18" s="12">
        <f>+'[1]FORDELT PÅ OMRÅDE '!F31-1</f>
        <v>948</v>
      </c>
      <c r="C18" s="32">
        <f>+'[1]FORDELT PÅ OMRÅDE '!I31</f>
        <v>1143</v>
      </c>
      <c r="D18" s="32">
        <f>+'[1]FORDELT PÅ OMRÅDE '!J31</f>
        <v>487.3</v>
      </c>
      <c r="E18" s="32">
        <f>+'[1]FORDELT PÅ OMRÅDE '!K31</f>
        <v>907</v>
      </c>
      <c r="F18" s="32">
        <f>+'[1]FORDELT PÅ OMRÅDE '!L31</f>
        <v>201</v>
      </c>
      <c r="G18" s="12">
        <f>+D18+C18+B18</f>
        <v>2578.3000000000002</v>
      </c>
      <c r="H18" s="12">
        <v>271</v>
      </c>
    </row>
    <row r="19" spans="1:9" s="5" customFormat="1" ht="13.5" customHeight="1">
      <c r="A19" s="33" t="s">
        <v>89</v>
      </c>
      <c r="B19" s="34">
        <f>SUM(B17:B18)</f>
        <v>1703.85</v>
      </c>
      <c r="C19" s="34">
        <f>+C17+C18</f>
        <v>1851.963</v>
      </c>
      <c r="D19" s="34">
        <f>+D17+D18</f>
        <v>1207.8599999999999</v>
      </c>
      <c r="E19" s="34">
        <f>+E17+E18</f>
        <v>1699.3</v>
      </c>
      <c r="F19" s="34">
        <f>+F17+F18</f>
        <v>599.14824478599985</v>
      </c>
      <c r="G19" s="34">
        <f>SUM(G17:G18)-1</f>
        <v>4763.6730000000007</v>
      </c>
      <c r="H19" s="34">
        <f>SUM(H17:H18)-1</f>
        <v>979.71440278600016</v>
      </c>
      <c r="I19" s="35"/>
    </row>
    <row r="20" spans="1:9" s="2" customFormat="1" ht="13.5" customHeight="1">
      <c r="A20" s="18" t="s">
        <v>135</v>
      </c>
      <c r="B20" s="9"/>
      <c r="C20" s="9"/>
      <c r="D20" s="9"/>
      <c r="E20" s="9"/>
      <c r="F20" s="9"/>
      <c r="G20" s="9"/>
      <c r="H20" s="9"/>
      <c r="I20" s="36"/>
    </row>
    <row r="21" spans="1:9" s="2" customFormat="1" ht="13.5" customHeight="1">
      <c r="A21" s="37" t="s">
        <v>134</v>
      </c>
      <c r="B21" s="10">
        <v>480</v>
      </c>
      <c r="C21" s="10">
        <f>+'[1]FORDELT PÅ OMRÅDE '!I36+'[1]FORDELT PÅ OMRÅDE '!I37</f>
        <v>156</v>
      </c>
      <c r="D21" s="10">
        <f>+'[1]FORDELT PÅ OMRÅDE '!J36+'[1]FORDELT PÅ OMRÅDE '!J37</f>
        <v>286.22797560079999</v>
      </c>
      <c r="E21" s="10">
        <f>+'[1]FORDELT PÅ OMRÅDE '!K36+'[1]FORDELT PÅ OMRÅDE '!K37</f>
        <v>469</v>
      </c>
      <c r="F21" s="10">
        <f>+'[1]FORDELT PÅ OMRÅDE '!L36+'[1]FORDELT PÅ OMRÅDE '!L37</f>
        <v>77</v>
      </c>
      <c r="G21" s="10">
        <f>+D21+C21+B21</f>
        <v>922.22797560079994</v>
      </c>
      <c r="H21" s="10">
        <v>151</v>
      </c>
      <c r="I21" s="36"/>
    </row>
    <row r="22" spans="1:9" s="2" customFormat="1" ht="13.5" customHeight="1">
      <c r="A22" s="38" t="s">
        <v>90</v>
      </c>
      <c r="B22" s="12">
        <f>+'[1]FORDELT PÅ OMRÅDE '!F38</f>
        <v>92.4</v>
      </c>
      <c r="C22" s="12">
        <f>+'[1]FORDELT PÅ OMRÅDE '!I38</f>
        <v>309.7</v>
      </c>
      <c r="D22" s="12">
        <f>+'[1]FORDELT PÅ OMRÅDE '!J38</f>
        <v>103.75893790000001</v>
      </c>
      <c r="E22" s="12">
        <f>+'[1]FORDELT PÅ OMRÅDE '!K38</f>
        <v>146</v>
      </c>
      <c r="F22" s="12">
        <f>+'[1]FORDELT PÅ OMRÅDE '!L38</f>
        <v>49</v>
      </c>
      <c r="G22" s="12">
        <f>+D22+C22+B22</f>
        <v>505.8589379</v>
      </c>
      <c r="H22" s="12">
        <v>64</v>
      </c>
      <c r="I22" s="36"/>
    </row>
    <row r="23" spans="1:9" s="5" customFormat="1" ht="13.5" customHeight="1">
      <c r="A23" s="33" t="s">
        <v>137</v>
      </c>
      <c r="B23" s="34">
        <f>SUM(B21:B22)</f>
        <v>572.4</v>
      </c>
      <c r="C23" s="34">
        <f>+C21+C22</f>
        <v>465.7</v>
      </c>
      <c r="D23" s="34">
        <f>+D21+D22</f>
        <v>389.98691350080003</v>
      </c>
      <c r="E23" s="34">
        <f>+E21+E22</f>
        <v>615</v>
      </c>
      <c r="F23" s="34">
        <f>+F21+F22</f>
        <v>126</v>
      </c>
      <c r="G23" s="34">
        <f>SUM(G21:G22)+1</f>
        <v>1429.0869135007999</v>
      </c>
      <c r="H23" s="34">
        <f>SUM(H21:H22)</f>
        <v>215</v>
      </c>
      <c r="I23" s="35"/>
    </row>
    <row r="24" spans="1:9" s="5" customFormat="1" ht="13.5" customHeight="1">
      <c r="A24" s="33" t="s">
        <v>160</v>
      </c>
      <c r="B24" s="34">
        <f>B19+B23+1</f>
        <v>2277.25</v>
      </c>
      <c r="C24" s="34">
        <f t="shared" ref="C24:H24" si="0">+C19+C23</f>
        <v>2317.663</v>
      </c>
      <c r="D24" s="34">
        <f t="shared" si="0"/>
        <v>1597.8469135007999</v>
      </c>
      <c r="E24" s="34">
        <f t="shared" si="0"/>
        <v>2314.3000000000002</v>
      </c>
      <c r="F24" s="34">
        <f t="shared" si="0"/>
        <v>725.14824478599985</v>
      </c>
      <c r="G24" s="34">
        <f t="shared" si="0"/>
        <v>6192.7599135008004</v>
      </c>
      <c r="H24" s="34">
        <f t="shared" si="0"/>
        <v>1194.7144027860002</v>
      </c>
    </row>
    <row r="25" spans="1:9" s="5" customFormat="1" ht="5.0999999999999996" customHeight="1">
      <c r="A25" s="39"/>
      <c r="B25" s="40"/>
      <c r="C25" s="40"/>
      <c r="D25" s="40"/>
      <c r="E25" s="40"/>
      <c r="F25" s="40"/>
      <c r="G25" s="40"/>
      <c r="H25" s="40"/>
    </row>
    <row r="26" spans="1:9" s="4" customFormat="1" ht="13.5" customHeight="1">
      <c r="A26" s="41" t="s">
        <v>136</v>
      </c>
      <c r="B26" s="42">
        <v>1080</v>
      </c>
      <c r="C26" s="42">
        <v>602</v>
      </c>
      <c r="D26" s="42">
        <v>930.64427111999998</v>
      </c>
      <c r="E26" s="42">
        <v>1014</v>
      </c>
      <c r="F26" s="42">
        <v>374</v>
      </c>
      <c r="G26" s="42">
        <f>+D26+C26+B26</f>
        <v>2612.6442711199998</v>
      </c>
      <c r="H26" s="42">
        <v>623</v>
      </c>
      <c r="I26" s="43"/>
    </row>
    <row r="27" spans="1:9" s="5" customFormat="1" ht="13.5" customHeight="1">
      <c r="A27" s="39"/>
      <c r="B27" s="40"/>
      <c r="C27" s="44"/>
      <c r="D27" s="45"/>
      <c r="E27" s="45"/>
      <c r="F27" s="45"/>
      <c r="G27" s="45"/>
      <c r="H27" s="45"/>
    </row>
    <row r="28" spans="1:9" s="2" customFormat="1" ht="12" customHeight="1">
      <c r="A28" s="46"/>
      <c r="B28" s="47"/>
      <c r="C28" s="48"/>
      <c r="D28" s="48"/>
      <c r="E28" s="48"/>
      <c r="F28" s="48"/>
      <c r="G28" s="49"/>
      <c r="H28" s="49"/>
    </row>
    <row r="29" spans="1:9" s="5" customFormat="1" ht="13.5" customHeight="1">
      <c r="A29" s="39"/>
      <c r="B29" s="40"/>
      <c r="C29" s="44"/>
      <c r="D29" s="45"/>
      <c r="E29" s="45"/>
      <c r="F29" s="45"/>
      <c r="G29" s="45"/>
      <c r="H29" s="45"/>
    </row>
    <row r="30" spans="1:9" s="5" customFormat="1" ht="13.5" customHeight="1">
      <c r="A30" s="39"/>
      <c r="B30" s="40"/>
      <c r="C30" s="44"/>
      <c r="D30" s="45"/>
      <c r="E30" s="45"/>
      <c r="F30" s="45"/>
      <c r="G30" s="45"/>
      <c r="H30" s="45"/>
    </row>
    <row r="31" spans="1:9" s="5" customFormat="1" ht="13.5" customHeight="1">
      <c r="A31" s="39"/>
      <c r="B31" s="40"/>
      <c r="C31" s="44"/>
      <c r="D31" s="45"/>
      <c r="E31" s="45"/>
      <c r="F31" s="45"/>
      <c r="G31" s="45"/>
      <c r="H31" s="45"/>
    </row>
    <row r="32" spans="1:9" s="5" customFormat="1" ht="13.5" customHeight="1">
      <c r="A32" s="39"/>
      <c r="B32" s="40"/>
      <c r="C32" s="44"/>
      <c r="D32" s="45"/>
      <c r="E32" s="45"/>
      <c r="F32" s="45"/>
      <c r="G32" s="45"/>
      <c r="H32" s="45"/>
    </row>
    <row r="33" spans="1:10" s="5" customFormat="1" ht="13.5" customHeight="1">
      <c r="A33" s="39"/>
      <c r="B33" s="40"/>
      <c r="C33" s="44"/>
      <c r="D33" s="45"/>
      <c r="E33" s="45"/>
      <c r="F33" s="45"/>
      <c r="G33" s="45"/>
      <c r="H33" s="45"/>
    </row>
    <row r="34" spans="1:10" s="5" customFormat="1" ht="13.5" customHeight="1">
      <c r="A34" s="39"/>
      <c r="B34" s="40"/>
      <c r="C34" s="44"/>
      <c r="D34" s="45"/>
      <c r="E34" s="45"/>
      <c r="F34" s="45"/>
      <c r="G34" s="45"/>
      <c r="H34" s="45"/>
    </row>
    <row r="35" spans="1:10" s="5" customFormat="1" ht="13.5" customHeight="1">
      <c r="A35" s="39"/>
      <c r="B35" s="40"/>
      <c r="C35" s="44"/>
      <c r="D35" s="45"/>
      <c r="E35" s="45"/>
      <c r="F35" s="45"/>
      <c r="G35" s="45"/>
      <c r="H35" s="45"/>
    </row>
    <row r="36" spans="1:10" s="5" customFormat="1" ht="13.5" customHeight="1">
      <c r="A36" s="39"/>
      <c r="B36" s="40"/>
      <c r="C36" s="44"/>
      <c r="D36" s="45"/>
      <c r="E36" s="45"/>
      <c r="F36" s="45"/>
      <c r="G36" s="45"/>
      <c r="H36" s="45"/>
    </row>
    <row r="37" spans="1:10" ht="22.5" customHeight="1">
      <c r="D37" s="3"/>
      <c r="E37" s="3"/>
      <c r="G37" s="3"/>
      <c r="J37" s="6"/>
    </row>
  </sheetData>
  <mergeCells count="1">
    <mergeCell ref="G3:H3"/>
  </mergeCells>
  <phoneticPr fontId="0" type="noConversion"/>
  <pageMargins left="0.78740157499999996" right="0.78740157499999996" top="0.984251969" bottom="0.984251969" header="0.5" footer="0.5"/>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12"/>
  <sheetViews>
    <sheetView showGridLines="0" zoomScale="140" zoomScaleNormal="140" workbookViewId="0"/>
  </sheetViews>
  <sheetFormatPr baseColWidth="10" defaultColWidth="11.42578125" defaultRowHeight="12.75"/>
  <cols>
    <col min="1" max="1" width="8" customWidth="1"/>
    <col min="2" max="2" width="77.85546875" customWidth="1"/>
    <col min="3" max="3" width="8" customWidth="1"/>
  </cols>
  <sheetData>
    <row r="1" spans="1:3">
      <c r="A1" s="1520"/>
      <c r="B1" s="1520"/>
      <c r="C1" s="1520"/>
    </row>
    <row r="8" spans="1:3">
      <c r="B8" s="1500"/>
    </row>
    <row r="9" spans="1:3" ht="26.25">
      <c r="B9" s="1501" t="s">
        <v>1569</v>
      </c>
    </row>
    <row r="10" spans="1:3">
      <c r="B10" s="1502"/>
    </row>
    <row r="11" spans="1:3" s="278" customFormat="1" ht="11.1" customHeight="1">
      <c r="A11" s="1494"/>
      <c r="B11" s="2322" t="s">
        <v>1659</v>
      </c>
      <c r="C11" s="279"/>
    </row>
    <row r="12" spans="1:3">
      <c r="B12" s="1524"/>
    </row>
  </sheetData>
  <pageMargins left="0.70866141732283472" right="0.70866141732283472" top="0.6692913385826772" bottom="0.39370078740157483" header="0.51181102362204722" footer="0.51181102362204722"/>
  <pageSetup paperSize="9" scale="94" fitToHeight="0" orientation="portrait" verticalDpi="0" r:id="rId1"/>
  <headerFooter scaleWithDoc="0">
    <oddHeader>&amp;L&amp;8FACT BOOK DNB - 1Q15</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showGridLines="0" zoomScale="70" zoomScaleNormal="70" zoomScaleSheetLayoutView="40" workbookViewId="0">
      <pane xSplit="1" ySplit="3" topLeftCell="B4" activePane="bottomRight" state="frozen"/>
      <selection pane="topRight"/>
      <selection pane="bottomLeft"/>
      <selection pane="bottomRight" activeCell="A3" sqref="A3"/>
    </sheetView>
  </sheetViews>
  <sheetFormatPr baseColWidth="10" defaultColWidth="9.140625" defaultRowHeight="14.25"/>
  <cols>
    <col min="1" max="1" width="118.140625" style="2379" customWidth="1"/>
    <col min="2" max="13" width="42.85546875" style="2417" customWidth="1"/>
    <col min="14" max="14" width="15.5703125" style="2378" customWidth="1"/>
    <col min="15" max="16384" width="9.140625" style="2378"/>
  </cols>
  <sheetData>
    <row r="1" spans="1:13" s="2379" customFormat="1" ht="43.5" customHeight="1">
      <c r="A1" s="2386" t="s">
        <v>1914</v>
      </c>
      <c r="B1" s="2398"/>
      <c r="C1" s="2399"/>
      <c r="D1" s="2399"/>
      <c r="E1" s="2399"/>
      <c r="F1" s="2399"/>
      <c r="G1" s="2399"/>
      <c r="H1" s="2399"/>
      <c r="I1" s="2399"/>
      <c r="J1" s="2399"/>
      <c r="K1" s="2399"/>
      <c r="L1" s="2399"/>
      <c r="M1" s="2399"/>
    </row>
    <row r="2" spans="1:13" s="2419" customFormat="1" ht="34.5" customHeight="1">
      <c r="A2" s="2418"/>
      <c r="B2" s="2618" t="s">
        <v>1913</v>
      </c>
      <c r="C2" s="2617" t="s">
        <v>1587</v>
      </c>
      <c r="D2" s="2617"/>
      <c r="E2" s="2617"/>
      <c r="F2" s="2617" t="s">
        <v>1770</v>
      </c>
      <c r="G2" s="2617"/>
      <c r="H2" s="2617"/>
      <c r="I2" s="2617"/>
      <c r="J2" s="2617" t="s">
        <v>1912</v>
      </c>
      <c r="K2" s="2617"/>
      <c r="L2" s="2617"/>
      <c r="M2" s="2617"/>
    </row>
    <row r="3" spans="1:13" ht="19.5">
      <c r="A3" s="2385"/>
      <c r="B3" s="2619"/>
      <c r="C3" s="2400" t="s">
        <v>1911</v>
      </c>
      <c r="D3" s="2400" t="s">
        <v>1910</v>
      </c>
      <c r="E3" s="2400" t="s">
        <v>1909</v>
      </c>
      <c r="F3" s="2400" t="s">
        <v>1908</v>
      </c>
      <c r="G3" s="2400" t="s">
        <v>1907</v>
      </c>
      <c r="H3" s="2400" t="s">
        <v>1906</v>
      </c>
      <c r="I3" s="2400" t="s">
        <v>1905</v>
      </c>
      <c r="J3" s="2400" t="s">
        <v>1904</v>
      </c>
      <c r="K3" s="2400" t="s">
        <v>1904</v>
      </c>
      <c r="L3" s="2400" t="s">
        <v>1904</v>
      </c>
      <c r="M3" s="2400" t="s">
        <v>1903</v>
      </c>
    </row>
    <row r="4" spans="1:13" ht="18.75">
      <c r="A4" s="2381" t="s">
        <v>1902</v>
      </c>
      <c r="B4" s="2401" t="s">
        <v>196</v>
      </c>
      <c r="C4" s="2402" t="s">
        <v>1901</v>
      </c>
      <c r="D4" s="2402" t="s">
        <v>1901</v>
      </c>
      <c r="E4" s="2402" t="s">
        <v>1901</v>
      </c>
      <c r="F4" s="2402" t="s">
        <v>1901</v>
      </c>
      <c r="G4" s="2402" t="s">
        <v>1901</v>
      </c>
      <c r="H4" s="2402" t="s">
        <v>1901</v>
      </c>
      <c r="I4" s="2402" t="s">
        <v>1901</v>
      </c>
      <c r="J4" s="2402" t="s">
        <v>1901</v>
      </c>
      <c r="K4" s="2402" t="s">
        <v>1901</v>
      </c>
      <c r="L4" s="2402" t="s">
        <v>1901</v>
      </c>
      <c r="M4" s="2402" t="s">
        <v>1901</v>
      </c>
    </row>
    <row r="5" spans="1:13" ht="18.75">
      <c r="A5" s="2381" t="s">
        <v>1900</v>
      </c>
      <c r="B5" s="2401" t="s">
        <v>1899</v>
      </c>
      <c r="C5" s="2402" t="s">
        <v>1898</v>
      </c>
      <c r="D5" s="2402" t="s">
        <v>1897</v>
      </c>
      <c r="E5" s="2402" t="s">
        <v>1896</v>
      </c>
      <c r="F5" s="2402" t="s">
        <v>1895</v>
      </c>
      <c r="G5" s="2402" t="s">
        <v>1894</v>
      </c>
      <c r="H5" s="2402" t="s">
        <v>1893</v>
      </c>
      <c r="I5" s="2402" t="s">
        <v>1892</v>
      </c>
      <c r="J5" s="2402" t="s">
        <v>1891</v>
      </c>
      <c r="K5" s="2402" t="s">
        <v>1890</v>
      </c>
      <c r="L5" s="2402" t="s">
        <v>1889</v>
      </c>
      <c r="M5" s="2402" t="s">
        <v>1777</v>
      </c>
    </row>
    <row r="6" spans="1:13" ht="21.75">
      <c r="A6" s="2381" t="s">
        <v>1888</v>
      </c>
      <c r="B6" s="2401" t="s">
        <v>1887</v>
      </c>
      <c r="C6" s="2402" t="s">
        <v>1884</v>
      </c>
      <c r="D6" s="2403" t="s">
        <v>1886</v>
      </c>
      <c r="E6" s="2403" t="s">
        <v>1886</v>
      </c>
      <c r="F6" s="2402" t="s">
        <v>1885</v>
      </c>
      <c r="G6" s="2402" t="s">
        <v>1885</v>
      </c>
      <c r="H6" s="2402" t="s">
        <v>1885</v>
      </c>
      <c r="I6" s="2402" t="s">
        <v>1885</v>
      </c>
      <c r="J6" s="2402" t="s">
        <v>1885</v>
      </c>
      <c r="K6" s="2402" t="s">
        <v>1885</v>
      </c>
      <c r="L6" s="2402" t="s">
        <v>1885</v>
      </c>
      <c r="M6" s="2402" t="s">
        <v>1884</v>
      </c>
    </row>
    <row r="7" spans="1:13" ht="19.5">
      <c r="A7" s="2384" t="s">
        <v>1883</v>
      </c>
      <c r="B7" s="2401"/>
      <c r="C7" s="2402"/>
      <c r="D7" s="2402"/>
      <c r="E7" s="2402"/>
      <c r="F7" s="2402"/>
      <c r="G7" s="2402"/>
      <c r="H7" s="2402"/>
      <c r="I7" s="2402"/>
      <c r="J7" s="2402"/>
      <c r="K7" s="2402"/>
      <c r="L7" s="2402"/>
      <c r="M7" s="2402"/>
    </row>
    <row r="8" spans="1:13" ht="18.75">
      <c r="A8" s="2381" t="s">
        <v>1882</v>
      </c>
      <c r="B8" s="2401" t="s">
        <v>1880</v>
      </c>
      <c r="C8" s="2402" t="s">
        <v>1771</v>
      </c>
      <c r="D8" s="2402" t="s">
        <v>1771</v>
      </c>
      <c r="E8" s="2402" t="s">
        <v>1771</v>
      </c>
      <c r="F8" s="2402" t="s">
        <v>1879</v>
      </c>
      <c r="G8" s="2402" t="s">
        <v>1879</v>
      </c>
      <c r="H8" s="2402" t="s">
        <v>1879</v>
      </c>
      <c r="I8" s="2402" t="s">
        <v>1879</v>
      </c>
      <c r="J8" s="2402" t="s">
        <v>1879</v>
      </c>
      <c r="K8" s="2402" t="s">
        <v>1879</v>
      </c>
      <c r="L8" s="2402" t="s">
        <v>1879</v>
      </c>
      <c r="M8" s="2402" t="s">
        <v>1879</v>
      </c>
    </row>
    <row r="9" spans="1:13" ht="18.75">
      <c r="A9" s="2381" t="s">
        <v>1881</v>
      </c>
      <c r="B9" s="2401" t="s">
        <v>1880</v>
      </c>
      <c r="C9" s="2402" t="s">
        <v>1879</v>
      </c>
      <c r="D9" s="2402" t="s">
        <v>1771</v>
      </c>
      <c r="E9" s="2402" t="s">
        <v>1771</v>
      </c>
      <c r="F9" s="2402" t="s">
        <v>1879</v>
      </c>
      <c r="G9" s="2402" t="s">
        <v>1879</v>
      </c>
      <c r="H9" s="2402" t="s">
        <v>1879</v>
      </c>
      <c r="I9" s="2402" t="s">
        <v>1879</v>
      </c>
      <c r="J9" s="2402" t="s">
        <v>1879</v>
      </c>
      <c r="K9" s="2402" t="s">
        <v>1879</v>
      </c>
      <c r="L9" s="2402" t="s">
        <v>1879</v>
      </c>
      <c r="M9" s="2402" t="s">
        <v>1879</v>
      </c>
    </row>
    <row r="10" spans="1:13" ht="18.75">
      <c r="A10" s="2381" t="s">
        <v>1878</v>
      </c>
      <c r="B10" s="2401" t="s">
        <v>1876</v>
      </c>
      <c r="C10" s="2402" t="s">
        <v>1876</v>
      </c>
      <c r="D10" s="2401" t="s">
        <v>1877</v>
      </c>
      <c r="E10" s="2401" t="s">
        <v>1877</v>
      </c>
      <c r="F10" s="2402" t="s">
        <v>1876</v>
      </c>
      <c r="G10" s="2402" t="s">
        <v>1876</v>
      </c>
      <c r="H10" s="2402" t="s">
        <v>1876</v>
      </c>
      <c r="I10" s="2402" t="s">
        <v>1876</v>
      </c>
      <c r="J10" s="2402" t="s">
        <v>1876</v>
      </c>
      <c r="K10" s="2402" t="s">
        <v>1876</v>
      </c>
      <c r="L10" s="2402" t="s">
        <v>1876</v>
      </c>
      <c r="M10" s="2402" t="s">
        <v>1876</v>
      </c>
    </row>
    <row r="11" spans="1:13" ht="18.75">
      <c r="A11" s="2381" t="s">
        <v>1875</v>
      </c>
      <c r="B11" s="2401" t="s">
        <v>1874</v>
      </c>
      <c r="C11" s="2402" t="s">
        <v>1873</v>
      </c>
      <c r="D11" s="2402" t="s">
        <v>1872</v>
      </c>
      <c r="E11" s="2402" t="s">
        <v>1872</v>
      </c>
      <c r="F11" s="2402" t="s">
        <v>1871</v>
      </c>
      <c r="G11" s="2402" t="s">
        <v>1871</v>
      </c>
      <c r="H11" s="2402" t="s">
        <v>1871</v>
      </c>
      <c r="I11" s="2402" t="s">
        <v>1871</v>
      </c>
      <c r="J11" s="2402" t="s">
        <v>1871</v>
      </c>
      <c r="K11" s="2402" t="s">
        <v>1871</v>
      </c>
      <c r="L11" s="2402" t="s">
        <v>1871</v>
      </c>
      <c r="M11" s="2402" t="s">
        <v>1871</v>
      </c>
    </row>
    <row r="12" spans="1:13" ht="18.75">
      <c r="A12" s="2381" t="s">
        <v>1870</v>
      </c>
      <c r="B12" s="2404">
        <v>38894.316074060996</v>
      </c>
      <c r="C12" s="2404">
        <v>2213.6186099999995</v>
      </c>
      <c r="D12" s="2404">
        <v>2150</v>
      </c>
      <c r="E12" s="2404">
        <v>5903</v>
      </c>
      <c r="F12" s="2404">
        <v>3680.4953399999986</v>
      </c>
      <c r="G12" s="2404">
        <v>6522.273000000001</v>
      </c>
      <c r="H12" s="2404">
        <v>6522.273000000001</v>
      </c>
      <c r="I12" s="2404">
        <v>1250</v>
      </c>
      <c r="J12" s="2404">
        <v>1455.6431825</v>
      </c>
      <c r="K12" s="2404">
        <v>1334.1799324999999</v>
      </c>
      <c r="L12" s="2404">
        <v>929.3024324999999</v>
      </c>
      <c r="M12" s="2404">
        <v>389.46573249999994</v>
      </c>
    </row>
    <row r="13" spans="1:13" ht="18.75">
      <c r="A13" s="2381" t="s">
        <v>1869</v>
      </c>
      <c r="B13" s="2401" t="s">
        <v>1765</v>
      </c>
      <c r="C13" s="2402" t="s">
        <v>1868</v>
      </c>
      <c r="D13" s="2402" t="s">
        <v>1867</v>
      </c>
      <c r="E13" s="2404" t="s">
        <v>1866</v>
      </c>
      <c r="F13" s="2402" t="s">
        <v>1865</v>
      </c>
      <c r="G13" s="2402" t="s">
        <v>1864</v>
      </c>
      <c r="H13" s="2402" t="s">
        <v>1863</v>
      </c>
      <c r="I13" s="2401">
        <v>1250</v>
      </c>
      <c r="J13" s="2402" t="s">
        <v>1862</v>
      </c>
      <c r="K13" s="2402" t="s">
        <v>1861</v>
      </c>
      <c r="L13" s="2402" t="s">
        <v>1860</v>
      </c>
      <c r="M13" s="2402" t="s">
        <v>1859</v>
      </c>
    </row>
    <row r="14" spans="1:13" ht="18.75">
      <c r="A14" s="2381" t="s">
        <v>1858</v>
      </c>
      <c r="B14" s="2401" t="s">
        <v>1857</v>
      </c>
      <c r="C14" s="2401">
        <v>100</v>
      </c>
      <c r="D14" s="2401">
        <v>100</v>
      </c>
      <c r="E14" s="2401">
        <v>100</v>
      </c>
      <c r="F14" s="2401" t="s">
        <v>1856</v>
      </c>
      <c r="G14" s="2402" t="s">
        <v>1855</v>
      </c>
      <c r="H14" s="2401" t="s">
        <v>1854</v>
      </c>
      <c r="I14" s="2401">
        <v>100</v>
      </c>
      <c r="J14" s="2401" t="s">
        <v>1853</v>
      </c>
      <c r="K14" s="2401">
        <v>100</v>
      </c>
      <c r="L14" s="2401">
        <v>100</v>
      </c>
      <c r="M14" s="2401"/>
    </row>
    <row r="15" spans="1:13" ht="18.75">
      <c r="A15" s="2381" t="s">
        <v>1852</v>
      </c>
      <c r="B15" s="2401" t="s">
        <v>1765</v>
      </c>
      <c r="C15" s="2401">
        <v>100</v>
      </c>
      <c r="D15" s="2401">
        <v>100</v>
      </c>
      <c r="E15" s="2401">
        <v>100</v>
      </c>
      <c r="F15" s="2401">
        <v>100</v>
      </c>
      <c r="G15" s="2402" t="s">
        <v>1851</v>
      </c>
      <c r="H15" s="2402" t="s">
        <v>1851</v>
      </c>
      <c r="I15" s="2402" t="s">
        <v>1851</v>
      </c>
      <c r="J15" s="2401">
        <v>100</v>
      </c>
      <c r="K15" s="2401">
        <v>100</v>
      </c>
      <c r="L15" s="2401">
        <v>100</v>
      </c>
      <c r="M15" s="2401">
        <v>100</v>
      </c>
    </row>
    <row r="16" spans="1:13" ht="37.5">
      <c r="A16" s="2381" t="s">
        <v>1850</v>
      </c>
      <c r="B16" s="2401" t="s">
        <v>1849</v>
      </c>
      <c r="C16" s="2405" t="s">
        <v>1848</v>
      </c>
      <c r="D16" s="2405" t="s">
        <v>904</v>
      </c>
      <c r="E16" s="2405" t="s">
        <v>904</v>
      </c>
      <c r="F16" s="2405" t="s">
        <v>1848</v>
      </c>
      <c r="G16" s="2405" t="s">
        <v>1848</v>
      </c>
      <c r="H16" s="2405" t="s">
        <v>1848</v>
      </c>
      <c r="I16" s="2405" t="s">
        <v>1847</v>
      </c>
      <c r="J16" s="2405" t="s">
        <v>1846</v>
      </c>
      <c r="K16" s="2405" t="s">
        <v>1846</v>
      </c>
      <c r="L16" s="2405" t="s">
        <v>1846</v>
      </c>
      <c r="M16" s="2402"/>
    </row>
    <row r="17" spans="1:13" ht="18.75">
      <c r="A17" s="2381" t="s">
        <v>1845</v>
      </c>
      <c r="B17" s="2401" t="s">
        <v>1765</v>
      </c>
      <c r="C17" s="2406">
        <v>39113</v>
      </c>
      <c r="D17" s="2406">
        <v>42061</v>
      </c>
      <c r="E17" s="2406">
        <v>42089</v>
      </c>
      <c r="F17" s="2406">
        <v>39622</v>
      </c>
      <c r="G17" s="2406">
        <v>40976</v>
      </c>
      <c r="H17" s="2406">
        <v>41543</v>
      </c>
      <c r="I17" s="2406">
        <v>41443</v>
      </c>
      <c r="J17" s="2406">
        <v>31369</v>
      </c>
      <c r="K17" s="2406">
        <v>31652</v>
      </c>
      <c r="L17" s="2406">
        <v>31645</v>
      </c>
      <c r="M17" s="2406">
        <v>36216</v>
      </c>
    </row>
    <row r="18" spans="1:13" ht="18.75">
      <c r="A18" s="2381" t="s">
        <v>1844</v>
      </c>
      <c r="B18" s="2401" t="s">
        <v>1765</v>
      </c>
      <c r="C18" s="2402" t="s">
        <v>1842</v>
      </c>
      <c r="D18" s="2402" t="s">
        <v>1842</v>
      </c>
      <c r="E18" s="2402" t="s">
        <v>1842</v>
      </c>
      <c r="F18" s="2402" t="s">
        <v>1843</v>
      </c>
      <c r="G18" s="2402" t="s">
        <v>1843</v>
      </c>
      <c r="H18" s="2402" t="s">
        <v>1843</v>
      </c>
      <c r="I18" s="2402" t="s">
        <v>1843</v>
      </c>
      <c r="J18" s="2402" t="s">
        <v>1842</v>
      </c>
      <c r="K18" s="2402" t="s">
        <v>1842</v>
      </c>
      <c r="L18" s="2402" t="s">
        <v>1842</v>
      </c>
      <c r="M18" s="2402" t="s">
        <v>1842</v>
      </c>
    </row>
    <row r="19" spans="1:13" ht="18.75">
      <c r="A19" s="2381" t="s">
        <v>1841</v>
      </c>
      <c r="B19" s="2401" t="s">
        <v>1765</v>
      </c>
      <c r="C19" s="2407" t="s">
        <v>1777</v>
      </c>
      <c r="D19" s="2407" t="s">
        <v>1777</v>
      </c>
      <c r="E19" s="2407" t="s">
        <v>1777</v>
      </c>
      <c r="F19" s="2406">
        <v>45100</v>
      </c>
      <c r="G19" s="2406">
        <v>44628</v>
      </c>
      <c r="H19" s="2406">
        <v>45195</v>
      </c>
      <c r="I19" s="2406">
        <v>45095</v>
      </c>
      <c r="J19" s="2402"/>
      <c r="K19" s="2402"/>
      <c r="L19" s="2402"/>
      <c r="M19" s="2402"/>
    </row>
    <row r="20" spans="1:13" ht="18.75">
      <c r="A20" s="2381" t="s">
        <v>1840</v>
      </c>
      <c r="B20" s="2401" t="s">
        <v>1768</v>
      </c>
      <c r="C20" s="2401" t="s">
        <v>1767</v>
      </c>
      <c r="D20" s="2401" t="s">
        <v>1767</v>
      </c>
      <c r="E20" s="2401" t="s">
        <v>1767</v>
      </c>
      <c r="F20" s="2401" t="s">
        <v>1767</v>
      </c>
      <c r="G20" s="2401" t="s">
        <v>1767</v>
      </c>
      <c r="H20" s="2401" t="s">
        <v>1767</v>
      </c>
      <c r="I20" s="2401" t="s">
        <v>1767</v>
      </c>
      <c r="J20" s="2401" t="s">
        <v>1767</v>
      </c>
      <c r="K20" s="2401" t="s">
        <v>1767</v>
      </c>
      <c r="L20" s="2401" t="s">
        <v>1767</v>
      </c>
      <c r="M20" s="2401" t="s">
        <v>1767</v>
      </c>
    </row>
    <row r="21" spans="1:13" ht="37.5">
      <c r="A21" s="2381" t="s">
        <v>1839</v>
      </c>
      <c r="B21" s="2401" t="s">
        <v>1765</v>
      </c>
      <c r="C21" s="2408" t="s">
        <v>1838</v>
      </c>
      <c r="D21" s="2409" t="s">
        <v>1837</v>
      </c>
      <c r="E21" s="2409" t="s">
        <v>1836</v>
      </c>
      <c r="F21" s="2410" t="s">
        <v>1835</v>
      </c>
      <c r="G21" s="2410" t="s">
        <v>1834</v>
      </c>
      <c r="H21" s="2410" t="s">
        <v>1833</v>
      </c>
      <c r="I21" s="2411" t="s">
        <v>1832</v>
      </c>
      <c r="J21" s="2412" t="s">
        <v>1831</v>
      </c>
      <c r="K21" s="2412" t="s">
        <v>1830</v>
      </c>
      <c r="L21" s="2412" t="s">
        <v>1829</v>
      </c>
      <c r="M21" s="2401" t="s">
        <v>1828</v>
      </c>
    </row>
    <row r="22" spans="1:13" ht="59.25">
      <c r="A22" s="2381" t="s">
        <v>1827</v>
      </c>
      <c r="B22" s="2401" t="s">
        <v>1765</v>
      </c>
      <c r="C22" s="2408" t="s">
        <v>1825</v>
      </c>
      <c r="D22" s="2408" t="s">
        <v>1826</v>
      </c>
      <c r="E22" s="2408" t="s">
        <v>1826</v>
      </c>
      <c r="F22" s="2408" t="s">
        <v>1825</v>
      </c>
      <c r="G22" s="2408" t="s">
        <v>1765</v>
      </c>
      <c r="H22" s="2408" t="s">
        <v>1765</v>
      </c>
      <c r="I22" s="2411" t="s">
        <v>1824</v>
      </c>
      <c r="J22" s="2408" t="s">
        <v>1823</v>
      </c>
      <c r="K22" s="2408" t="s">
        <v>1823</v>
      </c>
      <c r="L22" s="2408" t="s">
        <v>1823</v>
      </c>
      <c r="M22" s="2408" t="s">
        <v>1822</v>
      </c>
    </row>
    <row r="23" spans="1:13" ht="19.5">
      <c r="A23" s="2384" t="s">
        <v>1821</v>
      </c>
      <c r="B23" s="2401"/>
      <c r="C23" s="2401"/>
      <c r="D23" s="2401"/>
      <c r="E23" s="2401"/>
      <c r="F23" s="2401"/>
      <c r="G23" s="2401"/>
      <c r="H23" s="2401"/>
      <c r="I23" s="2401"/>
      <c r="J23" s="2401"/>
      <c r="K23" s="2401"/>
      <c r="L23" s="2401"/>
      <c r="M23" s="2401"/>
    </row>
    <row r="24" spans="1:13" ht="18.75">
      <c r="A24" s="2381" t="s">
        <v>1820</v>
      </c>
      <c r="B24" s="2401" t="s">
        <v>1818</v>
      </c>
      <c r="C24" s="2413" t="s">
        <v>1819</v>
      </c>
      <c r="D24" s="2401" t="s">
        <v>1818</v>
      </c>
      <c r="E24" s="2401" t="s">
        <v>1817</v>
      </c>
      <c r="F24" s="2401" t="s">
        <v>1819</v>
      </c>
      <c r="G24" s="2401" t="s">
        <v>1817</v>
      </c>
      <c r="H24" s="2401" t="s">
        <v>1817</v>
      </c>
      <c r="I24" s="2401" t="s">
        <v>1818</v>
      </c>
      <c r="J24" s="2401" t="s">
        <v>1818</v>
      </c>
      <c r="K24" s="2401" t="s">
        <v>1818</v>
      </c>
      <c r="L24" s="2401" t="s">
        <v>1818</v>
      </c>
      <c r="M24" s="2401" t="s">
        <v>1817</v>
      </c>
    </row>
    <row r="25" spans="1:13" ht="56.25">
      <c r="A25" s="2381" t="s">
        <v>1816</v>
      </c>
      <c r="B25" s="2401" t="s">
        <v>1765</v>
      </c>
      <c r="C25" s="2408" t="s">
        <v>1815</v>
      </c>
      <c r="D25" s="2408" t="s">
        <v>1814</v>
      </c>
      <c r="E25" s="2408" t="s">
        <v>1813</v>
      </c>
      <c r="F25" s="2414" t="s">
        <v>1812</v>
      </c>
      <c r="G25" s="2408" t="s">
        <v>1811</v>
      </c>
      <c r="H25" s="2415" t="s">
        <v>1810</v>
      </c>
      <c r="I25" s="2408" t="s">
        <v>1809</v>
      </c>
      <c r="J25" s="2401" t="s">
        <v>1956</v>
      </c>
      <c r="K25" s="2401" t="s">
        <v>1808</v>
      </c>
      <c r="L25" s="2401" t="s">
        <v>1957</v>
      </c>
      <c r="M25" s="2414" t="s">
        <v>1807</v>
      </c>
    </row>
    <row r="26" spans="1:13" ht="18.75">
      <c r="A26" s="2381" t="s">
        <v>1806</v>
      </c>
      <c r="B26" s="2401" t="s">
        <v>1767</v>
      </c>
      <c r="C26" s="2401" t="s">
        <v>1768</v>
      </c>
      <c r="D26" s="2401" t="s">
        <v>1768</v>
      </c>
      <c r="E26" s="2401" t="s">
        <v>1768</v>
      </c>
      <c r="F26" s="2416" t="s">
        <v>1768</v>
      </c>
      <c r="G26" s="2401" t="s">
        <v>1768</v>
      </c>
      <c r="H26" s="2401" t="s">
        <v>1768</v>
      </c>
      <c r="I26" s="2401" t="s">
        <v>1768</v>
      </c>
      <c r="J26" s="2401" t="s">
        <v>1768</v>
      </c>
      <c r="K26" s="2401" t="s">
        <v>1768</v>
      </c>
      <c r="L26" s="2401" t="s">
        <v>1768</v>
      </c>
      <c r="M26" s="2401" t="s">
        <v>1767</v>
      </c>
    </row>
    <row r="27" spans="1:13" ht="21.75">
      <c r="A27" s="2381" t="s">
        <v>1805</v>
      </c>
      <c r="B27" s="2401" t="s">
        <v>1803</v>
      </c>
      <c r="C27" s="2408" t="s">
        <v>1802</v>
      </c>
      <c r="D27" s="2408" t="s">
        <v>1801</v>
      </c>
      <c r="E27" s="2408" t="s">
        <v>1801</v>
      </c>
      <c r="F27" s="2401" t="s">
        <v>1800</v>
      </c>
      <c r="G27" s="2401" t="s">
        <v>1800</v>
      </c>
      <c r="H27" s="2401" t="s">
        <v>1800</v>
      </c>
      <c r="I27" s="2401" t="s">
        <v>1800</v>
      </c>
      <c r="J27" s="2401" t="s">
        <v>1799</v>
      </c>
      <c r="K27" s="2401" t="s">
        <v>1799</v>
      </c>
      <c r="L27" s="2401" t="s">
        <v>1799</v>
      </c>
      <c r="M27" s="2401" t="s">
        <v>1799</v>
      </c>
    </row>
    <row r="28" spans="1:13" ht="21.75">
      <c r="A28" s="2381" t="s">
        <v>1804</v>
      </c>
      <c r="B28" s="2401" t="s">
        <v>1803</v>
      </c>
      <c r="C28" s="2408" t="s">
        <v>1802</v>
      </c>
      <c r="D28" s="2408" t="s">
        <v>1801</v>
      </c>
      <c r="E28" s="2408" t="s">
        <v>1801</v>
      </c>
      <c r="F28" s="2401" t="s">
        <v>1800</v>
      </c>
      <c r="G28" s="2401" t="s">
        <v>1800</v>
      </c>
      <c r="H28" s="2401" t="s">
        <v>1800</v>
      </c>
      <c r="I28" s="2401" t="s">
        <v>1800</v>
      </c>
      <c r="J28" s="2401" t="s">
        <v>1799</v>
      </c>
      <c r="K28" s="2401" t="s">
        <v>1799</v>
      </c>
      <c r="L28" s="2401" t="s">
        <v>1799</v>
      </c>
      <c r="M28" s="2401" t="s">
        <v>1799</v>
      </c>
    </row>
    <row r="29" spans="1:13" ht="21.75">
      <c r="A29" s="2381" t="s">
        <v>1798</v>
      </c>
      <c r="B29" s="2401" t="s">
        <v>1765</v>
      </c>
      <c r="C29" s="2401" t="s">
        <v>1767</v>
      </c>
      <c r="D29" s="2401" t="s">
        <v>1768</v>
      </c>
      <c r="E29" s="2401" t="s">
        <v>1768</v>
      </c>
      <c r="F29" s="2401" t="s">
        <v>1767</v>
      </c>
      <c r="G29" s="2401" t="s">
        <v>1768</v>
      </c>
      <c r="H29" s="2401" t="s">
        <v>1768</v>
      </c>
      <c r="I29" s="2401" t="s">
        <v>1768</v>
      </c>
      <c r="J29" s="2401" t="s">
        <v>1768</v>
      </c>
      <c r="K29" s="2401" t="s">
        <v>1768</v>
      </c>
      <c r="L29" s="2401" t="s">
        <v>1768</v>
      </c>
      <c r="M29" s="2401" t="s">
        <v>1797</v>
      </c>
    </row>
    <row r="30" spans="1:13" ht="21.75">
      <c r="A30" s="2381" t="s">
        <v>1796</v>
      </c>
      <c r="B30" s="2401" t="s">
        <v>1795</v>
      </c>
      <c r="C30" s="2401" t="s">
        <v>1795</v>
      </c>
      <c r="D30" s="2401" t="s">
        <v>1795</v>
      </c>
      <c r="E30" s="2401" t="s">
        <v>1795</v>
      </c>
      <c r="F30" s="2401" t="s">
        <v>1794</v>
      </c>
      <c r="G30" s="2401" t="s">
        <v>1794</v>
      </c>
      <c r="H30" s="2401" t="s">
        <v>1794</v>
      </c>
      <c r="I30" s="2401" t="s">
        <v>1794</v>
      </c>
      <c r="J30" s="2401" t="s">
        <v>1793</v>
      </c>
      <c r="K30" s="2401" t="s">
        <v>1793</v>
      </c>
      <c r="L30" s="2401" t="s">
        <v>1793</v>
      </c>
      <c r="M30" s="2401" t="s">
        <v>1793</v>
      </c>
    </row>
    <row r="31" spans="1:13" ht="19.5">
      <c r="A31" s="2384" t="s">
        <v>1792</v>
      </c>
      <c r="B31" s="2401"/>
      <c r="C31" s="2401"/>
      <c r="D31" s="2401"/>
      <c r="E31" s="2401"/>
      <c r="F31" s="2401"/>
      <c r="G31" s="2401"/>
      <c r="H31" s="2401"/>
      <c r="I31" s="2401"/>
      <c r="J31" s="2401"/>
      <c r="K31" s="2401"/>
      <c r="L31" s="2401"/>
      <c r="M31" s="2401"/>
    </row>
    <row r="32" spans="1:13" ht="21.75">
      <c r="A32" s="2381" t="s">
        <v>1791</v>
      </c>
      <c r="B32" s="2401" t="s">
        <v>1765</v>
      </c>
      <c r="C32" s="2401" t="s">
        <v>1790</v>
      </c>
      <c r="D32" s="2401" t="s">
        <v>1790</v>
      </c>
      <c r="E32" s="2401" t="s">
        <v>1790</v>
      </c>
      <c r="F32" s="2401" t="s">
        <v>1790</v>
      </c>
      <c r="G32" s="2401" t="s">
        <v>1790</v>
      </c>
      <c r="H32" s="2401" t="s">
        <v>1790</v>
      </c>
      <c r="I32" s="2401" t="s">
        <v>1790</v>
      </c>
      <c r="J32" s="2401" t="s">
        <v>1790</v>
      </c>
      <c r="K32" s="2401" t="s">
        <v>1790</v>
      </c>
      <c r="L32" s="2401" t="s">
        <v>1790</v>
      </c>
      <c r="M32" s="2401" t="s">
        <v>1790</v>
      </c>
    </row>
    <row r="33" spans="1:13" ht="18.75">
      <c r="A33" s="2381" t="s">
        <v>1789</v>
      </c>
      <c r="B33" s="2401" t="s">
        <v>1765</v>
      </c>
      <c r="C33" s="2401" t="s">
        <v>1765</v>
      </c>
      <c r="D33" s="2401" t="s">
        <v>1765</v>
      </c>
      <c r="E33" s="2401" t="s">
        <v>1765</v>
      </c>
      <c r="F33" s="2401" t="s">
        <v>1765</v>
      </c>
      <c r="G33" s="2401" t="s">
        <v>1765</v>
      </c>
      <c r="H33" s="2401" t="s">
        <v>1765</v>
      </c>
      <c r="I33" s="2401" t="s">
        <v>1765</v>
      </c>
      <c r="J33" s="2401" t="s">
        <v>1765</v>
      </c>
      <c r="K33" s="2401" t="s">
        <v>1765</v>
      </c>
      <c r="L33" s="2401" t="s">
        <v>1765</v>
      </c>
      <c r="M33" s="2401" t="s">
        <v>1765</v>
      </c>
    </row>
    <row r="34" spans="1:13" ht="18.75">
      <c r="A34" s="2381" t="s">
        <v>1788</v>
      </c>
      <c r="B34" s="2401" t="s">
        <v>1765</v>
      </c>
      <c r="C34" s="2401" t="s">
        <v>1765</v>
      </c>
      <c r="D34" s="2401" t="s">
        <v>1765</v>
      </c>
      <c r="E34" s="2401" t="s">
        <v>1765</v>
      </c>
      <c r="F34" s="2401" t="s">
        <v>1765</v>
      </c>
      <c r="G34" s="2401" t="s">
        <v>1765</v>
      </c>
      <c r="H34" s="2401" t="s">
        <v>1765</v>
      </c>
      <c r="I34" s="2401" t="s">
        <v>1765</v>
      </c>
      <c r="J34" s="2401" t="s">
        <v>1765</v>
      </c>
      <c r="K34" s="2401" t="s">
        <v>1765</v>
      </c>
      <c r="L34" s="2401" t="s">
        <v>1765</v>
      </c>
      <c r="M34" s="2401" t="s">
        <v>1765</v>
      </c>
    </row>
    <row r="35" spans="1:13" ht="18.75">
      <c r="A35" s="2381" t="s">
        <v>1787</v>
      </c>
      <c r="B35" s="2401" t="s">
        <v>1765</v>
      </c>
      <c r="C35" s="2401" t="s">
        <v>1765</v>
      </c>
      <c r="D35" s="2401" t="s">
        <v>1765</v>
      </c>
      <c r="E35" s="2401" t="s">
        <v>1765</v>
      </c>
      <c r="F35" s="2401" t="s">
        <v>1765</v>
      </c>
      <c r="G35" s="2401" t="s">
        <v>1765</v>
      </c>
      <c r="H35" s="2401" t="s">
        <v>1765</v>
      </c>
      <c r="I35" s="2401" t="s">
        <v>1765</v>
      </c>
      <c r="J35" s="2401" t="s">
        <v>1765</v>
      </c>
      <c r="K35" s="2401" t="s">
        <v>1765</v>
      </c>
      <c r="L35" s="2401" t="s">
        <v>1765</v>
      </c>
      <c r="M35" s="2401" t="s">
        <v>1765</v>
      </c>
    </row>
    <row r="36" spans="1:13" ht="18.75">
      <c r="A36" s="2381" t="s">
        <v>1786</v>
      </c>
      <c r="B36" s="2401" t="s">
        <v>1765</v>
      </c>
      <c r="C36" s="2401" t="s">
        <v>1765</v>
      </c>
      <c r="D36" s="2401" t="s">
        <v>1765</v>
      </c>
      <c r="E36" s="2401" t="s">
        <v>1765</v>
      </c>
      <c r="F36" s="2401" t="s">
        <v>1765</v>
      </c>
      <c r="G36" s="2401" t="s">
        <v>1765</v>
      </c>
      <c r="H36" s="2401" t="s">
        <v>1765</v>
      </c>
      <c r="I36" s="2401" t="s">
        <v>1765</v>
      </c>
      <c r="J36" s="2401" t="s">
        <v>1765</v>
      </c>
      <c r="K36" s="2401" t="s">
        <v>1765</v>
      </c>
      <c r="L36" s="2401" t="s">
        <v>1765</v>
      </c>
      <c r="M36" s="2401" t="s">
        <v>1765</v>
      </c>
    </row>
    <row r="37" spans="1:13" ht="18.75">
      <c r="A37" s="2381" t="s">
        <v>1785</v>
      </c>
      <c r="B37" s="2401" t="s">
        <v>1765</v>
      </c>
      <c r="C37" s="2401" t="s">
        <v>1765</v>
      </c>
      <c r="D37" s="2401" t="s">
        <v>1765</v>
      </c>
      <c r="E37" s="2401" t="s">
        <v>1765</v>
      </c>
      <c r="F37" s="2401" t="s">
        <v>1765</v>
      </c>
      <c r="G37" s="2401" t="s">
        <v>1765</v>
      </c>
      <c r="H37" s="2401" t="s">
        <v>1765</v>
      </c>
      <c r="I37" s="2401" t="s">
        <v>1765</v>
      </c>
      <c r="J37" s="2401" t="s">
        <v>1765</v>
      </c>
      <c r="K37" s="2401" t="s">
        <v>1765</v>
      </c>
      <c r="L37" s="2401" t="s">
        <v>1765</v>
      </c>
      <c r="M37" s="2401" t="s">
        <v>1765</v>
      </c>
    </row>
    <row r="38" spans="1:13" ht="18.75">
      <c r="A38" s="2381" t="s">
        <v>1784</v>
      </c>
      <c r="B38" s="2401" t="s">
        <v>1765</v>
      </c>
      <c r="C38" s="2401" t="s">
        <v>1765</v>
      </c>
      <c r="D38" s="2401" t="s">
        <v>1765</v>
      </c>
      <c r="E38" s="2401" t="s">
        <v>1765</v>
      </c>
      <c r="F38" s="2401" t="s">
        <v>1765</v>
      </c>
      <c r="G38" s="2401" t="s">
        <v>1765</v>
      </c>
      <c r="H38" s="2401" t="s">
        <v>1765</v>
      </c>
      <c r="I38" s="2401" t="s">
        <v>1765</v>
      </c>
      <c r="J38" s="2401" t="s">
        <v>1765</v>
      </c>
      <c r="K38" s="2401" t="s">
        <v>1765</v>
      </c>
      <c r="L38" s="2401" t="s">
        <v>1765</v>
      </c>
      <c r="M38" s="2401" t="s">
        <v>1765</v>
      </c>
    </row>
    <row r="39" spans="1:13" ht="18.75">
      <c r="A39" s="2381" t="s">
        <v>1783</v>
      </c>
      <c r="B39" s="2401" t="s">
        <v>1768</v>
      </c>
      <c r="C39" s="2401" t="s">
        <v>1767</v>
      </c>
      <c r="D39" s="2401" t="s">
        <v>1767</v>
      </c>
      <c r="E39" s="2401" t="s">
        <v>1767</v>
      </c>
      <c r="F39" s="2401" t="s">
        <v>1768</v>
      </c>
      <c r="G39" s="2401" t="s">
        <v>1768</v>
      </c>
      <c r="H39" s="2401" t="s">
        <v>1768</v>
      </c>
      <c r="I39" s="2401" t="s">
        <v>1768</v>
      </c>
      <c r="J39" s="2401" t="s">
        <v>1768</v>
      </c>
      <c r="K39" s="2401" t="s">
        <v>1768</v>
      </c>
      <c r="L39" s="2401" t="s">
        <v>1768</v>
      </c>
      <c r="M39" s="2401" t="s">
        <v>1768</v>
      </c>
    </row>
    <row r="40" spans="1:13" ht="18.75">
      <c r="A40" s="2381" t="s">
        <v>1782</v>
      </c>
      <c r="B40" s="2401" t="s">
        <v>1765</v>
      </c>
      <c r="C40" s="2401" t="s">
        <v>1767</v>
      </c>
      <c r="D40" s="2401" t="s">
        <v>1767</v>
      </c>
      <c r="E40" s="2401" t="s">
        <v>1767</v>
      </c>
      <c r="F40" s="2401" t="s">
        <v>1765</v>
      </c>
      <c r="G40" s="2401" t="s">
        <v>1765</v>
      </c>
      <c r="H40" s="2401" t="s">
        <v>1765</v>
      </c>
      <c r="I40" s="2401" t="s">
        <v>1765</v>
      </c>
      <c r="J40" s="2401" t="s">
        <v>1765</v>
      </c>
      <c r="K40" s="2401" t="s">
        <v>1765</v>
      </c>
      <c r="L40" s="2401" t="s">
        <v>1765</v>
      </c>
      <c r="M40" s="2401" t="s">
        <v>1765</v>
      </c>
    </row>
    <row r="41" spans="1:13" ht="18.75">
      <c r="A41" s="2381" t="s">
        <v>1781</v>
      </c>
      <c r="B41" s="2401" t="s">
        <v>1765</v>
      </c>
      <c r="C41" s="2401" t="s">
        <v>1780</v>
      </c>
      <c r="D41" s="2401" t="s">
        <v>1779</v>
      </c>
      <c r="E41" s="2401" t="s">
        <v>1779</v>
      </c>
      <c r="F41" s="2401" t="s">
        <v>1765</v>
      </c>
      <c r="G41" s="2401" t="s">
        <v>1765</v>
      </c>
      <c r="H41" s="2401" t="s">
        <v>1765</v>
      </c>
      <c r="I41" s="2401" t="s">
        <v>1765</v>
      </c>
      <c r="J41" s="2401" t="s">
        <v>1765</v>
      </c>
      <c r="K41" s="2401" t="s">
        <v>1765</v>
      </c>
      <c r="L41" s="2401" t="s">
        <v>1765</v>
      </c>
      <c r="M41" s="2401" t="s">
        <v>1765</v>
      </c>
    </row>
    <row r="42" spans="1:13" ht="18.75">
      <c r="A42" s="2381" t="s">
        <v>1778</v>
      </c>
      <c r="B42" s="2401" t="s">
        <v>1777</v>
      </c>
      <c r="C42" s="2401" t="s">
        <v>1776</v>
      </c>
      <c r="D42" s="2401" t="s">
        <v>1776</v>
      </c>
      <c r="E42" s="2401" t="s">
        <v>1776</v>
      </c>
      <c r="F42" s="2401" t="s">
        <v>1765</v>
      </c>
      <c r="G42" s="2401" t="s">
        <v>1765</v>
      </c>
      <c r="H42" s="2401" t="s">
        <v>1765</v>
      </c>
      <c r="I42" s="2401" t="s">
        <v>1765</v>
      </c>
      <c r="J42" s="2401" t="s">
        <v>1765</v>
      </c>
      <c r="K42" s="2401" t="s">
        <v>1765</v>
      </c>
      <c r="L42" s="2401" t="s">
        <v>1765</v>
      </c>
      <c r="M42" s="2401" t="s">
        <v>1765</v>
      </c>
    </row>
    <row r="43" spans="1:13" ht="18.75">
      <c r="A43" s="2383" t="s">
        <v>1775</v>
      </c>
      <c r="B43" s="2401" t="s">
        <v>1765</v>
      </c>
      <c r="C43" s="2401" t="s">
        <v>1774</v>
      </c>
      <c r="D43" s="2401" t="s">
        <v>1773</v>
      </c>
      <c r="E43" s="2401" t="s">
        <v>1773</v>
      </c>
      <c r="F43" s="2401" t="s">
        <v>1765</v>
      </c>
      <c r="G43" s="2401" t="s">
        <v>1765</v>
      </c>
      <c r="H43" s="2401" t="s">
        <v>1765</v>
      </c>
      <c r="I43" s="2401" t="s">
        <v>1765</v>
      </c>
      <c r="J43" s="2401" t="s">
        <v>1765</v>
      </c>
      <c r="K43" s="2401" t="s">
        <v>1765</v>
      </c>
      <c r="L43" s="2401" t="s">
        <v>1765</v>
      </c>
      <c r="M43" s="2401" t="s">
        <v>1765</v>
      </c>
    </row>
    <row r="44" spans="1:13" ht="37.5">
      <c r="A44" s="2382" t="s">
        <v>1772</v>
      </c>
      <c r="B44" s="2401" t="s">
        <v>1771</v>
      </c>
      <c r="C44" s="2401" t="s">
        <v>1770</v>
      </c>
      <c r="D44" s="2401" t="s">
        <v>1770</v>
      </c>
      <c r="E44" s="2401" t="s">
        <v>1770</v>
      </c>
      <c r="F44" s="2401" t="s">
        <v>205</v>
      </c>
      <c r="G44" s="2401" t="s">
        <v>205</v>
      </c>
      <c r="H44" s="2401" t="s">
        <v>205</v>
      </c>
      <c r="I44" s="2401" t="s">
        <v>205</v>
      </c>
      <c r="J44" s="2401" t="s">
        <v>205</v>
      </c>
      <c r="K44" s="2401" t="s">
        <v>205</v>
      </c>
      <c r="L44" s="2401" t="s">
        <v>205</v>
      </c>
      <c r="M44" s="2401" t="s">
        <v>205</v>
      </c>
    </row>
    <row r="45" spans="1:13" ht="18.75">
      <c r="A45" s="2381" t="s">
        <v>1769</v>
      </c>
      <c r="B45" s="2401" t="s">
        <v>1768</v>
      </c>
      <c r="C45" s="2401" t="s">
        <v>1767</v>
      </c>
      <c r="D45" s="2401"/>
      <c r="E45" s="2401"/>
      <c r="F45" s="2401" t="s">
        <v>1767</v>
      </c>
      <c r="G45" s="2401" t="s">
        <v>1768</v>
      </c>
      <c r="H45" s="2401" t="s">
        <v>1768</v>
      </c>
      <c r="I45" s="2401" t="s">
        <v>1768</v>
      </c>
      <c r="J45" s="2401" t="s">
        <v>1767</v>
      </c>
      <c r="K45" s="2401" t="s">
        <v>1767</v>
      </c>
      <c r="L45" s="2401" t="s">
        <v>1767</v>
      </c>
      <c r="M45" s="2401" t="s">
        <v>1767</v>
      </c>
    </row>
    <row r="46" spans="1:13" ht="37.5">
      <c r="A46" s="2381" t="s">
        <v>1766</v>
      </c>
      <c r="B46" s="2401" t="s">
        <v>1765</v>
      </c>
      <c r="C46" s="2408" t="s">
        <v>1764</v>
      </c>
      <c r="D46" s="2408"/>
      <c r="E46" s="2408"/>
      <c r="F46" s="2408" t="s">
        <v>1764</v>
      </c>
      <c r="G46" s="2401" t="s">
        <v>1765</v>
      </c>
      <c r="H46" s="2401" t="s">
        <v>1765</v>
      </c>
      <c r="I46" s="2401" t="s">
        <v>1765</v>
      </c>
      <c r="J46" s="2408" t="s">
        <v>1764</v>
      </c>
      <c r="K46" s="2408" t="s">
        <v>1764</v>
      </c>
      <c r="L46" s="2408" t="s">
        <v>1764</v>
      </c>
      <c r="M46" s="2408" t="s">
        <v>1764</v>
      </c>
    </row>
    <row r="49" spans="1:1" ht="23.25">
      <c r="A49" s="2380" t="s">
        <v>1915</v>
      </c>
    </row>
  </sheetData>
  <mergeCells count="4">
    <mergeCell ref="C2:E2"/>
    <mergeCell ref="F2:I2"/>
    <mergeCell ref="J2:M2"/>
    <mergeCell ref="B2:B3"/>
  </mergeCells>
  <printOptions verticalCentered="1"/>
  <pageMargins left="0.6692913385826772" right="0.47244094488188981" top="0.70866141732283472" bottom="0.74803149606299213" header="0.31496062992125984" footer="0.31496062992125984"/>
  <pageSetup scale="43" fitToWidth="3" orientation="landscape" r:id="rId1"/>
  <colBreaks count="2" manualBreakCount="2">
    <brk id="5" max="48" man="1"/>
    <brk id="9" max="1048575" man="1"/>
  </colBreaks>
  <extLst>
    <ext xmlns:x14="http://schemas.microsoft.com/office/spreadsheetml/2009/9/main" uri="{CCE6A557-97BC-4b89-ADB6-D9C93CAAB3DF}">
      <x14:dataValidations xmlns:xm="http://schemas.microsoft.com/office/excel/2006/main" count="9">
        <x14:dataValidation type="list" allowBlank="1" showInputMessage="1" showErrorMessage="1">
          <x14:formula1>
            <xm:f>'[2]Dropdown lists'!#REF!</xm:f>
          </x14:formula1>
          <xm:sqref>B8:M9</xm:sqref>
        </x14:dataValidation>
        <x14:dataValidation type="list" allowBlank="1" showInputMessage="1" showErrorMessage="1">
          <x14:formula1>
            <xm:f>'[2]Dropdown lists'!#REF!</xm:f>
          </x14:formula1>
          <xm:sqref>B10:C10 F10:M10</xm:sqref>
        </x14:dataValidation>
        <x14:dataValidation type="list" allowBlank="1" showInputMessage="1" showErrorMessage="1">
          <x14:formula1>
            <xm:f>'[2]Dropdown lists'!#REF!</xm:f>
          </x14:formula1>
          <xm:sqref>C18:M18</xm:sqref>
        </x14:dataValidation>
        <x14:dataValidation type="list" allowBlank="1" showInputMessage="1" showErrorMessage="1">
          <x14:formula1>
            <xm:f>'[2]Dropdown lists'!#REF!</xm:f>
          </x14:formula1>
          <xm:sqref>C40:E40 B26:E26 G26:M26 F29 B39:M39 H29:L29 C35:M35</xm:sqref>
        </x14:dataValidation>
        <x14:dataValidation type="list" allowBlank="1" showInputMessage="1" showErrorMessage="1">
          <x14:formula1>
            <xm:f>'[2]Dropdown lists'!#REF!</xm:f>
          </x14:formula1>
          <xm:sqref>B24 D24:M24</xm:sqref>
        </x14:dataValidation>
        <x14:dataValidation type="list" allowBlank="1" showInputMessage="1" showErrorMessage="1">
          <x14:formula1>
            <xm:f>'[2]Dropdown lists'!#REF!</xm:f>
          </x14:formula1>
          <xm:sqref>B27:B28 F27:M28</xm:sqref>
        </x14:dataValidation>
        <x14:dataValidation type="list" allowBlank="1" showInputMessage="1" showErrorMessage="1">
          <x14:formula1>
            <xm:f>'[2]Dropdown lists'!#REF!</xm:f>
          </x14:formula1>
          <xm:sqref>F40:I43 B37 C36:M38</xm:sqref>
        </x14:dataValidation>
        <x14:dataValidation type="list" allowBlank="1" showInputMessage="1" showErrorMessage="1">
          <x14:formula1>
            <xm:f>'[2]Dropdown lists'!#REF!</xm:f>
          </x14:formula1>
          <xm:sqref>B42</xm:sqref>
        </x14:dataValidation>
        <x14:dataValidation type="list" allowBlank="1" showInputMessage="1" showErrorMessage="1">
          <x14:formula1>
            <xm:f>'[2]Dropdown lists'!#REF!</xm:f>
          </x14:formula1>
          <xm:sqref>B11:M11</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zoomScale="80" zoomScaleNormal="80" zoomScaleSheetLayoutView="40" workbookViewId="0">
      <selection activeCell="A25" sqref="A25"/>
    </sheetView>
  </sheetViews>
  <sheetFormatPr baseColWidth="10" defaultColWidth="9.140625" defaultRowHeight="14.25"/>
  <cols>
    <col min="1" max="1" width="230.28515625" style="2378" customWidth="1"/>
    <col min="2" max="2" width="25.7109375" style="2378" customWidth="1"/>
    <col min="3" max="3" width="15.5703125" style="2378" customWidth="1"/>
    <col min="4" max="16384" width="9.140625" style="2378"/>
  </cols>
  <sheetData>
    <row r="1" spans="1:3" s="2379" customFormat="1" ht="43.5" customHeight="1">
      <c r="A1" s="2393" t="s">
        <v>1926</v>
      </c>
      <c r="B1" s="2391"/>
      <c r="C1" s="2391"/>
    </row>
    <row r="2" spans="1:3" ht="40.5" customHeight="1">
      <c r="A2" s="2379"/>
    </row>
    <row r="3" spans="1:3" s="2387" customFormat="1" ht="18.75">
      <c r="A3" s="2390" t="s">
        <v>1916</v>
      </c>
      <c r="B3" s="2390"/>
    </row>
    <row r="4" spans="1:3" s="2387" customFormat="1" ht="18.75">
      <c r="A4" s="2388"/>
    </row>
    <row r="5" spans="1:3" s="2387" customFormat="1" ht="18.75">
      <c r="A5" s="2390" t="s">
        <v>1917</v>
      </c>
      <c r="B5" s="2392"/>
    </row>
    <row r="6" spans="1:3" s="2387" customFormat="1" ht="18.75">
      <c r="A6" s="2388"/>
    </row>
    <row r="7" spans="1:3" s="2387" customFormat="1" ht="18.75">
      <c r="A7" s="2390" t="s">
        <v>1918</v>
      </c>
      <c r="B7" s="2390"/>
    </row>
    <row r="8" spans="1:3" s="2387" customFormat="1" ht="18.75">
      <c r="A8" s="2388"/>
    </row>
    <row r="9" spans="1:3" s="2387" customFormat="1" ht="18.75">
      <c r="A9" s="2390" t="s">
        <v>1919</v>
      </c>
      <c r="B9" s="2390"/>
    </row>
    <row r="10" spans="1:3" s="2387" customFormat="1" ht="18.75">
      <c r="A10" s="2388"/>
    </row>
    <row r="11" spans="1:3" s="2387" customFormat="1" ht="92.25" customHeight="1">
      <c r="A11" s="2620" t="s">
        <v>1920</v>
      </c>
      <c r="B11" s="2620"/>
    </row>
    <row r="12" spans="1:3" s="2387" customFormat="1" ht="18.75">
      <c r="A12" s="2388"/>
    </row>
    <row r="13" spans="1:3" s="2387" customFormat="1" ht="18.75">
      <c r="A13" s="2390" t="s">
        <v>1921</v>
      </c>
      <c r="B13" s="2390"/>
    </row>
    <row r="14" spans="1:3" s="2387" customFormat="1" ht="18.75">
      <c r="A14" s="2389"/>
    </row>
    <row r="15" spans="1:3" s="2387" customFormat="1" ht="34.5" customHeight="1">
      <c r="A15" s="2620" t="s">
        <v>1922</v>
      </c>
      <c r="B15" s="2620"/>
    </row>
    <row r="16" spans="1:3" s="2387" customFormat="1" ht="18.75">
      <c r="A16" s="2389"/>
    </row>
    <row r="17" spans="1:2" s="2387" customFormat="1" ht="18.75">
      <c r="A17" s="2390" t="s">
        <v>1923</v>
      </c>
      <c r="B17" s="2390"/>
    </row>
    <row r="18" spans="1:2" s="2387" customFormat="1" ht="18.75">
      <c r="A18" s="2389"/>
    </row>
    <row r="19" spans="1:2" s="2387" customFormat="1" ht="60" customHeight="1">
      <c r="A19" s="2620" t="s">
        <v>1924</v>
      </c>
      <c r="B19" s="2620"/>
    </row>
    <row r="20" spans="1:2" s="2387" customFormat="1" ht="18.75">
      <c r="A20" s="2389"/>
    </row>
    <row r="21" spans="1:2" s="2387" customFormat="1" ht="18.75" customHeight="1">
      <c r="A21" s="2390" t="s">
        <v>1925</v>
      </c>
      <c r="B21" s="2390"/>
    </row>
  </sheetData>
  <mergeCells count="3">
    <mergeCell ref="A19:B19"/>
    <mergeCell ref="A15:B15"/>
    <mergeCell ref="A11:B11"/>
  </mergeCells>
  <pageMargins left="0.6692913385826772" right="0.23622047244094491" top="0.70866141732283472" bottom="0.74803149606299213" header="0.31496062992125984" footer="0.31496062992125984"/>
  <pageSetup scale="50" fitToWidth="3"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2578125" defaultRowHeight="12.75"/>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pageSetUpPr fitToPage="1"/>
  </sheetPr>
  <dimension ref="A1:Q410"/>
  <sheetViews>
    <sheetView showGridLines="0" zoomScale="140" zoomScaleNormal="140" zoomScaleSheetLayoutView="130" workbookViewId="0"/>
  </sheetViews>
  <sheetFormatPr baseColWidth="10" defaultColWidth="10.85546875" defaultRowHeight="22.5" customHeight="1"/>
  <cols>
    <col min="1" max="1" width="4.42578125" style="62" customWidth="1"/>
    <col min="2" max="2" width="30.7109375" style="62" customWidth="1"/>
    <col min="3" max="13" width="6.42578125" style="62" customWidth="1"/>
    <col min="14" max="17" width="10.42578125" style="62" customWidth="1"/>
    <col min="18" max="18" width="10.85546875" style="62" customWidth="1"/>
    <col min="19" max="19" width="49" style="62" customWidth="1"/>
    <col min="20" max="26" width="10.42578125" style="62" customWidth="1"/>
    <col min="27" max="16384" width="10.85546875" style="62"/>
  </cols>
  <sheetData>
    <row r="1" spans="1:11" s="98" customFormat="1" ht="22.5" customHeight="1">
      <c r="A1" s="665"/>
      <c r="B1" s="665"/>
      <c r="C1" s="675"/>
      <c r="D1" s="675"/>
      <c r="E1" s="675"/>
      <c r="F1" s="675"/>
      <c r="G1" s="675"/>
      <c r="H1" s="675"/>
      <c r="I1" s="675"/>
      <c r="J1" s="675"/>
      <c r="K1" s="675"/>
    </row>
    <row r="2" spans="1:11" s="502" customFormat="1" ht="18.75" customHeight="1">
      <c r="A2" s="503" t="s">
        <v>653</v>
      </c>
      <c r="B2" s="503"/>
    </row>
    <row r="3" spans="1:11" s="50" customFormat="1" ht="12" customHeight="1"/>
    <row r="4" spans="1:11" s="142" customFormat="1" ht="13.5" customHeight="1">
      <c r="A4" s="70" t="s">
        <v>1</v>
      </c>
      <c r="B4" s="70"/>
      <c r="C4" s="1235" t="s">
        <v>1546</v>
      </c>
      <c r="D4" s="310" t="s">
        <v>1488</v>
      </c>
      <c r="E4" s="310" t="s">
        <v>1385</v>
      </c>
      <c r="F4" s="310" t="s">
        <v>1258</v>
      </c>
      <c r="G4" s="310" t="s">
        <v>1189</v>
      </c>
      <c r="H4" s="310" t="s">
        <v>1052</v>
      </c>
      <c r="I4" s="310" t="s">
        <v>609</v>
      </c>
      <c r="J4" s="310" t="s">
        <v>328</v>
      </c>
      <c r="K4" s="310" t="s">
        <v>299</v>
      </c>
    </row>
    <row r="5" spans="1:11" s="142" customFormat="1" ht="12" customHeight="1">
      <c r="A5" s="312" t="s">
        <v>13</v>
      </c>
      <c r="B5" s="312"/>
      <c r="C5" s="1236">
        <v>8586.7000000000007</v>
      </c>
      <c r="D5" s="313">
        <v>8700.373999999998</v>
      </c>
      <c r="E5" s="313">
        <v>8227.9419999999991</v>
      </c>
      <c r="F5" s="313">
        <v>7867.3459999999995</v>
      </c>
      <c r="G5" s="313">
        <v>7691.2430000000004</v>
      </c>
      <c r="H5" s="313">
        <v>7939.7079999999996</v>
      </c>
      <c r="I5" s="313">
        <v>7915.1729999999998</v>
      </c>
      <c r="J5" s="313">
        <v>7480.0530000000008</v>
      </c>
      <c r="K5" s="313">
        <v>6856.9759999999997</v>
      </c>
    </row>
    <row r="6" spans="1:11" s="144" customFormat="1" ht="12" customHeight="1">
      <c r="A6" s="1885" t="s">
        <v>1200</v>
      </c>
      <c r="B6" s="1559"/>
      <c r="C6" s="1237">
        <v>2211.672</v>
      </c>
      <c r="D6" s="1888">
        <v>2313.3199999999997</v>
      </c>
      <c r="E6" s="1888">
        <v>2229.3130000000001</v>
      </c>
      <c r="F6" s="1888">
        <v>2241.7800000000002</v>
      </c>
      <c r="G6" s="1888">
        <v>2184.5039999999999</v>
      </c>
      <c r="H6" s="1888">
        <v>2146.8404339999997</v>
      </c>
      <c r="I6" s="1888">
        <v>2182.4148289999998</v>
      </c>
      <c r="J6" s="1888">
        <v>2252.2608389999996</v>
      </c>
      <c r="K6" s="1888">
        <v>1955.6030089999999</v>
      </c>
    </row>
    <row r="7" spans="1:11" s="144" customFormat="1" ht="12" customHeight="1">
      <c r="A7" s="1885" t="s">
        <v>31</v>
      </c>
      <c r="B7" s="1559"/>
      <c r="C7" s="1237">
        <v>3400.0709999999999</v>
      </c>
      <c r="D7" s="1888">
        <v>278.82299999999941</v>
      </c>
      <c r="E7" s="1888">
        <v>1816.9079999999999</v>
      </c>
      <c r="F7" s="1888">
        <v>1132.2760000000001</v>
      </c>
      <c r="G7" s="1888">
        <v>2089.0889999999999</v>
      </c>
      <c r="H7" s="1888">
        <v>1341.7461370000001</v>
      </c>
      <c r="I7" s="1888">
        <v>1263.5260609999996</v>
      </c>
      <c r="J7" s="1888">
        <v>1363.0807340000001</v>
      </c>
      <c r="K7" s="1888">
        <v>1063.3751389999998</v>
      </c>
    </row>
    <row r="8" spans="1:11" s="144" customFormat="1" ht="12" customHeight="1">
      <c r="A8" s="1885" t="s">
        <v>1201</v>
      </c>
      <c r="B8" s="1559"/>
      <c r="C8" s="1237">
        <v>51.587000000000003</v>
      </c>
      <c r="D8" s="1888">
        <v>184.71899999999997</v>
      </c>
      <c r="E8" s="1888">
        <v>136.417</v>
      </c>
      <c r="F8" s="1888">
        <v>182.69499999999999</v>
      </c>
      <c r="G8" s="1888">
        <v>105.239</v>
      </c>
      <c r="H8" s="1888">
        <v>365.11982300000022</v>
      </c>
      <c r="I8" s="1888">
        <v>205.44558299999721</v>
      </c>
      <c r="J8" s="1888">
        <v>230.08950000000073</v>
      </c>
      <c r="K8" s="1888">
        <v>219.97800000000029</v>
      </c>
    </row>
    <row r="9" spans="1:11" s="144" customFormat="1" ht="12" customHeight="1">
      <c r="A9" s="1885" t="s">
        <v>1205</v>
      </c>
      <c r="B9" s="1559"/>
      <c r="C9" s="1237">
        <v>99.268000000000001</v>
      </c>
      <c r="D9" s="1888">
        <v>129.18700000000001</v>
      </c>
      <c r="E9" s="1888">
        <v>121.23699999999999</v>
      </c>
      <c r="F9" s="1888">
        <v>139.202</v>
      </c>
      <c r="G9" s="1888">
        <v>101.854</v>
      </c>
      <c r="H9" s="1888">
        <v>121.70300000000003</v>
      </c>
      <c r="I9" s="1888">
        <v>102.10899999999998</v>
      </c>
      <c r="J9" s="1888">
        <v>118.54900000000001</v>
      </c>
      <c r="K9" s="1888">
        <v>75.405000000000001</v>
      </c>
    </row>
    <row r="10" spans="1:11" s="144" customFormat="1" ht="12" customHeight="1">
      <c r="A10" s="1885" t="s">
        <v>1202</v>
      </c>
      <c r="B10" s="1559"/>
      <c r="C10" s="1237">
        <v>361.49700000000001</v>
      </c>
      <c r="D10" s="1888">
        <v>445.60899999999987</v>
      </c>
      <c r="E10" s="1888">
        <v>256.47199999999998</v>
      </c>
      <c r="F10" s="1888">
        <v>391.197</v>
      </c>
      <c r="G10" s="1888">
        <v>396.74200000000002</v>
      </c>
      <c r="H10" s="1888">
        <v>342.86266000000012</v>
      </c>
      <c r="I10" s="1888">
        <v>363.59348699999987</v>
      </c>
      <c r="J10" s="1888">
        <v>345.78431300000011</v>
      </c>
      <c r="K10" s="1888">
        <v>367.52178799999996</v>
      </c>
    </row>
    <row r="11" spans="1:11" s="142" customFormat="1" ht="12" customHeight="1">
      <c r="A11" s="1884" t="s">
        <v>1203</v>
      </c>
      <c r="B11" s="1884"/>
      <c r="C11" s="1886">
        <v>6124.0950000000012</v>
      </c>
      <c r="D11" s="1890">
        <v>3351.657999999999</v>
      </c>
      <c r="E11" s="1890">
        <v>4560.3469999999998</v>
      </c>
      <c r="F11" s="1890">
        <v>4087.1500000000005</v>
      </c>
      <c r="G11" s="1890">
        <v>4877.4279999999999</v>
      </c>
      <c r="H11" s="1890">
        <v>4318.272054</v>
      </c>
      <c r="I11" s="1890">
        <v>4117.0889599999964</v>
      </c>
      <c r="J11" s="1890">
        <v>4309.7643860000007</v>
      </c>
      <c r="K11" s="1890">
        <v>3681.8829360000004</v>
      </c>
    </row>
    <row r="12" spans="1:11" s="142" customFormat="1" ht="12" customHeight="1">
      <c r="A12" s="316" t="s">
        <v>120</v>
      </c>
      <c r="B12" s="316"/>
      <c r="C12" s="1560">
        <v>14710.795000000002</v>
      </c>
      <c r="D12" s="1561">
        <v>12052.031999999997</v>
      </c>
      <c r="E12" s="1561">
        <v>12788.288999999999</v>
      </c>
      <c r="F12" s="1561">
        <v>11954.495999999999</v>
      </c>
      <c r="G12" s="1561">
        <v>12568.671</v>
      </c>
      <c r="H12" s="1561">
        <v>12257.98</v>
      </c>
      <c r="I12" s="1561">
        <v>12032.261999999999</v>
      </c>
      <c r="J12" s="1561">
        <v>11789.817000000001</v>
      </c>
      <c r="K12" s="1561">
        <v>10538.859</v>
      </c>
    </row>
    <row r="13" spans="1:11" s="142" customFormat="1" ht="12" customHeight="1">
      <c r="A13" s="312" t="s">
        <v>170</v>
      </c>
      <c r="B13" s="312"/>
      <c r="C13" s="2130">
        <v>5215.1909999999998</v>
      </c>
      <c r="D13" s="315">
        <v>5045.4661773689959</v>
      </c>
      <c r="E13" s="313">
        <v>5088.1729999999998</v>
      </c>
      <c r="F13" s="313">
        <v>5149.7380000000003</v>
      </c>
      <c r="G13" s="315">
        <v>5168.4679999999998</v>
      </c>
      <c r="H13" s="315">
        <v>5162.5169999999998</v>
      </c>
      <c r="I13" s="315">
        <v>4986.847775493</v>
      </c>
      <c r="J13" s="315">
        <v>5009.9380000000001</v>
      </c>
      <c r="K13" s="315">
        <v>5026.2299999999996</v>
      </c>
    </row>
    <row r="14" spans="1:11" s="560" customFormat="1" ht="12" customHeight="1">
      <c r="A14" s="314" t="s">
        <v>1100</v>
      </c>
      <c r="B14" s="314"/>
      <c r="C14" s="2130">
        <v>222.91399999999999</v>
      </c>
      <c r="D14" s="315">
        <v>42.146999999999998</v>
      </c>
      <c r="E14" s="315">
        <v>74.231999999999999</v>
      </c>
      <c r="F14" s="315">
        <v>82.91</v>
      </c>
      <c r="G14" s="315">
        <v>23.513999999999999</v>
      </c>
      <c r="H14" s="315">
        <v>-212.42499999999998</v>
      </c>
      <c r="I14" s="315">
        <v>236.07922450699999</v>
      </c>
      <c r="J14" s="315">
        <v>650.22199999999998</v>
      </c>
      <c r="K14" s="315">
        <v>458.34399999999999</v>
      </c>
    </row>
    <row r="15" spans="1:11" s="142" customFormat="1" ht="12" customHeight="1">
      <c r="A15" s="318" t="s">
        <v>169</v>
      </c>
      <c r="B15" s="670"/>
      <c r="C15" s="1239">
        <v>0</v>
      </c>
      <c r="D15" s="407">
        <v>0</v>
      </c>
      <c r="E15" s="407">
        <v>0</v>
      </c>
      <c r="F15" s="407">
        <v>1E-3</v>
      </c>
      <c r="G15" s="407">
        <v>0</v>
      </c>
      <c r="H15" s="407">
        <v>557.44299999999998</v>
      </c>
      <c r="I15" s="407">
        <v>0</v>
      </c>
      <c r="J15" s="407">
        <v>0</v>
      </c>
      <c r="K15" s="407">
        <v>0</v>
      </c>
    </row>
    <row r="16" spans="1:11" s="142" customFormat="1" ht="12" customHeight="1">
      <c r="A16" s="312" t="s">
        <v>256</v>
      </c>
      <c r="B16" s="320"/>
      <c r="C16" s="1238">
        <v>9272.6900000000023</v>
      </c>
      <c r="D16" s="321">
        <v>6964.4188226310016</v>
      </c>
      <c r="E16" s="321">
        <v>7625.8839999999991</v>
      </c>
      <c r="F16" s="321">
        <v>6721.8469999999988</v>
      </c>
      <c r="G16" s="321">
        <v>7376.6890000000003</v>
      </c>
      <c r="H16" s="321">
        <v>6750.4449999999997</v>
      </c>
      <c r="I16" s="321">
        <v>6809.3349999999991</v>
      </c>
      <c r="J16" s="321">
        <v>6129.6550000000007</v>
      </c>
      <c r="K16" s="321">
        <v>5054.2840000000006</v>
      </c>
    </row>
    <row r="17" spans="1:11" s="142" customFormat="1" ht="12" customHeight="1">
      <c r="A17" s="322" t="s">
        <v>30</v>
      </c>
      <c r="B17" s="322"/>
      <c r="C17" s="1236">
        <v>11.621</v>
      </c>
      <c r="D17" s="313">
        <v>41.501999999999995</v>
      </c>
      <c r="E17" s="313">
        <v>13.308999999999999</v>
      </c>
      <c r="F17" s="313">
        <v>-2.6960000000000002</v>
      </c>
      <c r="G17" s="313">
        <v>1E-4</v>
      </c>
      <c r="H17" s="313">
        <v>153.24799999999999</v>
      </c>
      <c r="I17" s="313">
        <v>2.2010000000000001</v>
      </c>
      <c r="J17" s="313">
        <v>-9.0630000000000006</v>
      </c>
      <c r="K17" s="313">
        <v>4.3390000000000004</v>
      </c>
    </row>
    <row r="18" spans="1:11" s="142" customFormat="1" ht="12" customHeight="1">
      <c r="A18" s="318" t="s">
        <v>261</v>
      </c>
      <c r="B18" s="318"/>
      <c r="C18" s="1240">
        <v>574.58500000000004</v>
      </c>
      <c r="D18" s="319">
        <v>821.44100000000003</v>
      </c>
      <c r="E18" s="319">
        <v>183.23400000000001</v>
      </c>
      <c r="F18" s="319">
        <v>554.05499999999995</v>
      </c>
      <c r="G18" s="319">
        <v>80.165999999999997</v>
      </c>
      <c r="H18" s="319">
        <v>35.85</v>
      </c>
      <c r="I18" s="319">
        <v>474.83800000000002</v>
      </c>
      <c r="J18" s="319">
        <v>936.89400000000001</v>
      </c>
      <c r="K18" s="319">
        <v>737.46199999999999</v>
      </c>
    </row>
    <row r="19" spans="1:11" s="142" customFormat="1" ht="12" customHeight="1">
      <c r="A19" s="323" t="s">
        <v>9</v>
      </c>
      <c r="B19" s="667"/>
      <c r="C19" s="1238">
        <v>8709.7260000000024</v>
      </c>
      <c r="D19" s="321">
        <v>6184.4798226310022</v>
      </c>
      <c r="E19" s="321">
        <v>7455.9589999999989</v>
      </c>
      <c r="F19" s="321">
        <v>6165.0959999999986</v>
      </c>
      <c r="G19" s="321">
        <v>7296.5230000000001</v>
      </c>
      <c r="H19" s="321">
        <v>6867.8429999999989</v>
      </c>
      <c r="I19" s="321">
        <v>6336.6979999999994</v>
      </c>
      <c r="J19" s="321">
        <v>5183.6980000000003</v>
      </c>
      <c r="K19" s="321">
        <v>4321.1610000000001</v>
      </c>
    </row>
    <row r="20" spans="1:11" s="142" customFormat="1" ht="12" customHeight="1">
      <c r="A20" s="312" t="s">
        <v>1207</v>
      </c>
      <c r="B20" s="312"/>
      <c r="C20" s="1236">
        <v>2129.585</v>
      </c>
      <c r="D20" s="313">
        <v>1236.0069999999996</v>
      </c>
      <c r="E20" s="313">
        <v>1827.9159999999999</v>
      </c>
      <c r="F20" s="313">
        <v>1600.2149999999999</v>
      </c>
      <c r="G20" s="313">
        <v>1799.0360000000001</v>
      </c>
      <c r="H20" s="313">
        <v>1176.662</v>
      </c>
      <c r="I20" s="313">
        <v>1464.318</v>
      </c>
      <c r="J20" s="313">
        <v>1395.269</v>
      </c>
      <c r="K20" s="313">
        <v>1165.8209999999999</v>
      </c>
    </row>
    <row r="21" spans="1:11" s="143" customFormat="1" ht="12" customHeight="1">
      <c r="A21" s="312" t="s">
        <v>198</v>
      </c>
      <c r="B21" s="320"/>
      <c r="C21" s="1241">
        <v>-47.280999999999999</v>
      </c>
      <c r="D21" s="317">
        <v>16.465000000000003</v>
      </c>
      <c r="E21" s="317">
        <v>-8.2029999999999994</v>
      </c>
      <c r="F21" s="317">
        <v>-11.491</v>
      </c>
      <c r="G21" s="317">
        <v>-18.994</v>
      </c>
      <c r="H21" s="317">
        <v>8.7170000000000005</v>
      </c>
      <c r="I21" s="407">
        <v>-7.42</v>
      </c>
      <c r="J21" s="407">
        <v>-6.8179999999999996</v>
      </c>
      <c r="K21" s="407">
        <v>9.5299999999999994</v>
      </c>
    </row>
    <row r="22" spans="1:11" s="142" customFormat="1" ht="12" customHeight="1">
      <c r="A22" s="324" t="s">
        <v>10</v>
      </c>
      <c r="B22" s="324"/>
      <c r="C22" s="1242">
        <v>6532.8600000000024</v>
      </c>
      <c r="D22" s="325">
        <v>4964.9378226310027</v>
      </c>
      <c r="E22" s="325">
        <v>5619.8399999999983</v>
      </c>
      <c r="F22" s="325">
        <v>4553.3899999999985</v>
      </c>
      <c r="G22" s="325">
        <v>5478.4930000000004</v>
      </c>
      <c r="H22" s="325">
        <v>5699.8979999999983</v>
      </c>
      <c r="I22" s="325">
        <v>4864.9599999999991</v>
      </c>
      <c r="J22" s="325">
        <v>3781.6109999999999</v>
      </c>
      <c r="K22" s="325">
        <v>3164.8700000000003</v>
      </c>
    </row>
    <row r="23" spans="1:11" s="142" customFormat="1" ht="12" customHeight="1">
      <c r="A23" s="324" t="s">
        <v>1661</v>
      </c>
      <c r="B23" s="324"/>
      <c r="C23" s="1242">
        <v>6519</v>
      </c>
      <c r="D23" s="325">
        <v>4964.9378226310027</v>
      </c>
      <c r="E23" s="325">
        <v>5619.8399999999983</v>
      </c>
      <c r="F23" s="325">
        <v>4553.3899999999985</v>
      </c>
      <c r="G23" s="325">
        <v>5478.4930000000004</v>
      </c>
      <c r="H23" s="325">
        <v>5699.8979999999983</v>
      </c>
      <c r="I23" s="325">
        <v>4864.9599999999991</v>
      </c>
      <c r="J23" s="325">
        <v>3781.6109999999999</v>
      </c>
      <c r="K23" s="325">
        <v>3164.8700000000003</v>
      </c>
    </row>
    <row r="24" spans="1:11" s="63" customFormat="1" ht="7.5" customHeight="1"/>
    <row r="25" spans="1:11" s="63" customFormat="1" ht="12.75" customHeight="1">
      <c r="A25" s="2432" t="s">
        <v>1368</v>
      </c>
      <c r="B25" s="2432"/>
      <c r="C25" s="2432"/>
      <c r="D25" s="2432"/>
      <c r="E25" s="2432"/>
      <c r="F25" s="2432"/>
      <c r="G25" s="2432"/>
      <c r="H25" s="2432"/>
      <c r="I25" s="2432"/>
      <c r="J25" s="2432"/>
      <c r="K25" s="2432"/>
    </row>
    <row r="26" spans="1:11" s="63" customFormat="1" ht="12.75" customHeight="1">
      <c r="A26" s="2431" t="s">
        <v>647</v>
      </c>
      <c r="B26" s="2431"/>
      <c r="C26" s="2431"/>
      <c r="D26" s="2431"/>
      <c r="E26" s="2431"/>
      <c r="F26" s="2431"/>
      <c r="G26" s="2431"/>
      <c r="H26" s="2431"/>
      <c r="I26" s="2431"/>
      <c r="J26" s="2431"/>
      <c r="K26" s="2431"/>
    </row>
    <row r="27" spans="1:11" s="63" customFormat="1" ht="21.75" customHeight="1">
      <c r="A27" s="2432" t="s">
        <v>565</v>
      </c>
      <c r="B27" s="2432"/>
      <c r="C27" s="2432"/>
      <c r="D27" s="2432"/>
      <c r="E27" s="2432"/>
      <c r="F27" s="2432"/>
      <c r="G27" s="2432"/>
      <c r="H27" s="2432"/>
      <c r="I27" s="2432"/>
      <c r="J27" s="2432"/>
      <c r="K27" s="2432"/>
    </row>
    <row r="28" spans="1:11" s="63" customFormat="1" ht="15.95" customHeight="1">
      <c r="C28" s="568"/>
      <c r="D28" s="568"/>
      <c r="E28" s="568"/>
      <c r="F28" s="568"/>
      <c r="G28" s="568"/>
      <c r="H28" s="568"/>
    </row>
    <row r="29" spans="1:11" s="502" customFormat="1" ht="18.75" customHeight="1">
      <c r="A29" s="501" t="s">
        <v>654</v>
      </c>
      <c r="B29" s="501"/>
    </row>
    <row r="30" spans="1:11" s="50" customFormat="1" ht="12" customHeight="1"/>
    <row r="31" spans="1:11" s="142" customFormat="1" ht="13.5" customHeight="1">
      <c r="A31" s="70" t="s">
        <v>1</v>
      </c>
      <c r="B31" s="70"/>
      <c r="C31" s="1235" t="s">
        <v>1546</v>
      </c>
      <c r="D31" s="310" t="s">
        <v>1488</v>
      </c>
      <c r="E31" s="310" t="s">
        <v>1385</v>
      </c>
      <c r="F31" s="310" t="s">
        <v>1258</v>
      </c>
      <c r="G31" s="310" t="s">
        <v>1189</v>
      </c>
      <c r="H31" s="310" t="s">
        <v>1052</v>
      </c>
      <c r="I31" s="310" t="s">
        <v>609</v>
      </c>
      <c r="J31" s="310" t="s">
        <v>328</v>
      </c>
      <c r="K31" s="310" t="s">
        <v>299</v>
      </c>
    </row>
    <row r="32" spans="1:11" s="142" customFormat="1" ht="12" customHeight="1">
      <c r="A32" s="312" t="s">
        <v>13</v>
      </c>
      <c r="B32" s="312"/>
      <c r="C32" s="1243">
        <v>8586.7000000000007</v>
      </c>
      <c r="D32" s="561">
        <v>8700.373999999998</v>
      </c>
      <c r="E32" s="561">
        <v>8227.9419999999991</v>
      </c>
      <c r="F32" s="561">
        <v>7867.3459999999995</v>
      </c>
      <c r="G32" s="561">
        <v>7691.2430000000004</v>
      </c>
      <c r="H32" s="561">
        <v>7939.7079999999996</v>
      </c>
      <c r="I32" s="561">
        <v>7915.1729999999998</v>
      </c>
      <c r="J32" s="561">
        <v>7480.0530000000008</v>
      </c>
      <c r="K32" s="561">
        <v>6856.9759999999997</v>
      </c>
    </row>
    <row r="33" spans="1:14" s="144" customFormat="1" ht="12" customHeight="1">
      <c r="A33" s="1892" t="s">
        <v>1200</v>
      </c>
      <c r="B33" s="1559"/>
      <c r="C33" s="2149">
        <v>2211.672</v>
      </c>
      <c r="D33" s="1895">
        <v>2313.3199999999997</v>
      </c>
      <c r="E33" s="1895">
        <v>2229.3130000000001</v>
      </c>
      <c r="F33" s="1895">
        <v>2241.7800000000002</v>
      </c>
      <c r="G33" s="1895">
        <v>2184.5039999999999</v>
      </c>
      <c r="H33" s="1895">
        <v>2146.8404339999997</v>
      </c>
      <c r="I33" s="1895">
        <v>2182.4148289999998</v>
      </c>
      <c r="J33" s="1895">
        <v>2252.2608389999996</v>
      </c>
      <c r="K33" s="1895">
        <v>1955.6030089999999</v>
      </c>
    </row>
    <row r="34" spans="1:14" s="1887" customFormat="1" ht="12" customHeight="1">
      <c r="A34" s="1892" t="s">
        <v>31</v>
      </c>
      <c r="B34" s="1889"/>
      <c r="C34" s="2149">
        <v>1589.6389999999999</v>
      </c>
      <c r="D34" s="1895">
        <v>-229.17700000000059</v>
      </c>
      <c r="E34" s="1895">
        <v>1368.0719999999999</v>
      </c>
      <c r="F34" s="1895">
        <v>1099.077</v>
      </c>
      <c r="G34" s="1895">
        <v>2684.9929999999999</v>
      </c>
      <c r="H34" s="1895">
        <v>2160.802249561531</v>
      </c>
      <c r="I34" s="1895">
        <v>1486.1100609999994</v>
      </c>
      <c r="J34" s="1895">
        <v>1451.4002058364783</v>
      </c>
      <c r="K34" s="1895">
        <v>1296.4820948579309</v>
      </c>
    </row>
    <row r="35" spans="1:14" s="1887" customFormat="1" ht="12" customHeight="1">
      <c r="A35" s="1892" t="s">
        <v>1201</v>
      </c>
      <c r="B35" s="1889"/>
      <c r="C35" s="2149">
        <v>51.587000000000003</v>
      </c>
      <c r="D35" s="1895">
        <v>184.71899999999997</v>
      </c>
      <c r="E35" s="1895">
        <v>136.417</v>
      </c>
      <c r="F35" s="1895">
        <v>182.69499999999999</v>
      </c>
      <c r="G35" s="1895">
        <v>105.239</v>
      </c>
      <c r="H35" s="1895">
        <v>365.11982300000022</v>
      </c>
      <c r="I35" s="1895">
        <v>205.44558299999721</v>
      </c>
      <c r="J35" s="1895">
        <v>230.08950000000073</v>
      </c>
      <c r="K35" s="1895">
        <v>219.97800000000029</v>
      </c>
    </row>
    <row r="36" spans="1:14" s="1887" customFormat="1" ht="12" customHeight="1">
      <c r="A36" s="1892" t="s">
        <v>1205</v>
      </c>
      <c r="B36" s="1889"/>
      <c r="C36" s="2149">
        <v>99.268000000000001</v>
      </c>
      <c r="D36" s="1895">
        <v>129.18700000000001</v>
      </c>
      <c r="E36" s="1895">
        <v>121.23699999999999</v>
      </c>
      <c r="F36" s="1895">
        <v>139.202</v>
      </c>
      <c r="G36" s="1895">
        <v>101.854</v>
      </c>
      <c r="H36" s="1895">
        <v>121.70300000000003</v>
      </c>
      <c r="I36" s="1895">
        <v>102.10899999999998</v>
      </c>
      <c r="J36" s="1895">
        <v>118.54900000000001</v>
      </c>
      <c r="K36" s="1895">
        <v>75.405000000000001</v>
      </c>
    </row>
    <row r="37" spans="1:14" s="144" customFormat="1" ht="12" customHeight="1">
      <c r="A37" s="1892" t="s">
        <v>1202</v>
      </c>
      <c r="B37" s="1559"/>
      <c r="C37" s="2149">
        <v>361.49700000000001</v>
      </c>
      <c r="D37" s="1894">
        <v>445.60899999999987</v>
      </c>
      <c r="E37" s="1894">
        <v>256.47199999999998</v>
      </c>
      <c r="F37" s="1894">
        <v>391.197</v>
      </c>
      <c r="G37" s="1894">
        <v>396.74200000000002</v>
      </c>
      <c r="H37" s="1894">
        <v>342.86266000000012</v>
      </c>
      <c r="I37" s="1894">
        <v>363.59348699999987</v>
      </c>
      <c r="J37" s="1894">
        <v>345.78431300000011</v>
      </c>
      <c r="K37" s="1894">
        <v>367.52178799999996</v>
      </c>
    </row>
    <row r="38" spans="1:14" s="142" customFormat="1" ht="12" customHeight="1">
      <c r="A38" s="1891" t="s">
        <v>175</v>
      </c>
      <c r="B38" s="1883"/>
      <c r="C38" s="1886">
        <v>4313.6629999999996</v>
      </c>
      <c r="D38" s="1896">
        <v>2843.657999999999</v>
      </c>
      <c r="E38" s="1896">
        <v>4111.5110000000004</v>
      </c>
      <c r="F38" s="1896">
        <v>4053.951</v>
      </c>
      <c r="G38" s="1896">
        <v>5473.3319999999994</v>
      </c>
      <c r="H38" s="1896">
        <v>5137.3281665615314</v>
      </c>
      <c r="I38" s="1896">
        <v>4339.6729599999962</v>
      </c>
      <c r="J38" s="1896">
        <v>4398.0838578364792</v>
      </c>
      <c r="K38" s="1896">
        <v>3914.9898918579315</v>
      </c>
    </row>
    <row r="39" spans="1:14" s="142" customFormat="1" ht="12" customHeight="1">
      <c r="A39" s="316" t="s">
        <v>120</v>
      </c>
      <c r="B39" s="316"/>
      <c r="C39" s="1560">
        <v>12900.363000000001</v>
      </c>
      <c r="D39" s="562">
        <v>11544.031999999997</v>
      </c>
      <c r="E39" s="562">
        <v>12339.453</v>
      </c>
      <c r="F39" s="562">
        <v>11921.296999999999</v>
      </c>
      <c r="G39" s="562">
        <v>13164.575000000001</v>
      </c>
      <c r="H39" s="562">
        <v>13077.036112561531</v>
      </c>
      <c r="I39" s="562">
        <v>12254.846</v>
      </c>
      <c r="J39" s="562">
        <v>11878.136471836478</v>
      </c>
      <c r="K39" s="562">
        <v>10771.96595585793</v>
      </c>
    </row>
    <row r="40" spans="1:14" s="142" customFormat="1" ht="12" customHeight="1">
      <c r="A40" s="312" t="s">
        <v>170</v>
      </c>
      <c r="B40" s="312"/>
      <c r="C40" s="1236">
        <v>5215.1909999999998</v>
      </c>
      <c r="D40" s="561">
        <v>5045.4661773689959</v>
      </c>
      <c r="E40" s="561">
        <v>5088.1729999999998</v>
      </c>
      <c r="F40" s="561">
        <v>5149.7380000000003</v>
      </c>
      <c r="G40" s="397">
        <v>5168.4679999999998</v>
      </c>
      <c r="H40" s="397">
        <v>5162.5169999999998</v>
      </c>
      <c r="I40" s="397">
        <v>4986.847775493</v>
      </c>
      <c r="J40" s="397">
        <v>5009.9380000000001</v>
      </c>
      <c r="K40" s="397">
        <v>5026.2299999999996</v>
      </c>
    </row>
    <row r="41" spans="1:14" s="142" customFormat="1" ht="12" customHeight="1">
      <c r="A41" s="314" t="s">
        <v>638</v>
      </c>
      <c r="B41" s="314"/>
      <c r="C41" s="1236">
        <v>222.91399999999999</v>
      </c>
      <c r="D41" s="561">
        <v>42.146999999999998</v>
      </c>
      <c r="E41" s="561">
        <v>74.231999999999999</v>
      </c>
      <c r="F41" s="561">
        <v>82.91</v>
      </c>
      <c r="G41" s="397">
        <v>23.513999999999999</v>
      </c>
      <c r="H41" s="397">
        <v>-212.42499999999998</v>
      </c>
      <c r="I41" s="397">
        <v>236.07922450699999</v>
      </c>
      <c r="J41" s="397">
        <v>650.221</v>
      </c>
      <c r="K41" s="397">
        <v>458.34399999999999</v>
      </c>
      <c r="L41" s="560"/>
      <c r="M41" s="560"/>
    </row>
    <row r="42" spans="1:14" s="142" customFormat="1" ht="12" customHeight="1">
      <c r="A42" s="312" t="s">
        <v>169</v>
      </c>
      <c r="B42" s="312"/>
      <c r="C42" s="1239">
        <v>0</v>
      </c>
      <c r="D42" s="407">
        <v>0</v>
      </c>
      <c r="E42" s="407">
        <v>0</v>
      </c>
      <c r="F42" s="407">
        <v>1E-3</v>
      </c>
      <c r="G42" s="407">
        <v>0</v>
      </c>
      <c r="H42" s="397">
        <v>557.44299999999998</v>
      </c>
      <c r="I42" s="397">
        <v>0</v>
      </c>
      <c r="J42" s="407">
        <v>0</v>
      </c>
      <c r="K42" s="407">
        <v>0</v>
      </c>
    </row>
    <row r="43" spans="1:14" s="142" customFormat="1" ht="12" customHeight="1">
      <c r="A43" s="671" t="s">
        <v>256</v>
      </c>
      <c r="B43" s="672"/>
      <c r="C43" s="1238">
        <v>7462.2580000000016</v>
      </c>
      <c r="D43" s="321">
        <v>6456.4188226310016</v>
      </c>
      <c r="E43" s="321">
        <v>7177.0479999999998</v>
      </c>
      <c r="F43" s="563">
        <v>6688.6479999999983</v>
      </c>
      <c r="G43" s="563">
        <v>7972.5930000000008</v>
      </c>
      <c r="H43" s="563">
        <v>7569.501112561531</v>
      </c>
      <c r="I43" s="563">
        <v>7031.9189999999999</v>
      </c>
      <c r="J43" s="563">
        <v>6217.9774718364788</v>
      </c>
      <c r="K43" s="563">
        <v>5287.3909558579298</v>
      </c>
    </row>
    <row r="44" spans="1:14" s="142" customFormat="1" ht="12" customHeight="1">
      <c r="A44" s="322" t="s">
        <v>30</v>
      </c>
      <c r="B44" s="322"/>
      <c r="C44" s="1236">
        <v>11.621</v>
      </c>
      <c r="D44" s="561">
        <v>41.501999999999995</v>
      </c>
      <c r="E44" s="561">
        <v>13.308999999999999</v>
      </c>
      <c r="F44" s="561">
        <v>-2.6960000000000002</v>
      </c>
      <c r="G44" s="561">
        <v>0</v>
      </c>
      <c r="H44" s="397">
        <v>153.24799999999999</v>
      </c>
      <c r="I44" s="561">
        <v>2.2010000000000001</v>
      </c>
      <c r="J44" s="561">
        <v>-9.0620000000000012</v>
      </c>
      <c r="K44" s="561">
        <v>4.3390000000000004</v>
      </c>
    </row>
    <row r="45" spans="1:14" s="142" customFormat="1" ht="12" customHeight="1">
      <c r="A45" s="318" t="s">
        <v>261</v>
      </c>
      <c r="B45" s="312"/>
      <c r="C45" s="1240">
        <v>574.58500000000004</v>
      </c>
      <c r="D45" s="561">
        <v>821.44100000000003</v>
      </c>
      <c r="E45" s="561">
        <v>183.23400000000001</v>
      </c>
      <c r="F45" s="561">
        <v>554.05499999999995</v>
      </c>
      <c r="G45" s="564">
        <v>80.165999999999997</v>
      </c>
      <c r="H45" s="398">
        <v>35.85</v>
      </c>
      <c r="I45" s="564">
        <v>474.83800000000002</v>
      </c>
      <c r="J45" s="564">
        <v>936.89499999999998</v>
      </c>
      <c r="K45" s="561">
        <v>737.46199999999999</v>
      </c>
    </row>
    <row r="46" spans="1:14" s="142" customFormat="1" ht="12" customHeight="1">
      <c r="A46" s="323" t="s">
        <v>9</v>
      </c>
      <c r="B46" s="667"/>
      <c r="C46" s="2130">
        <v>6899.2940000000017</v>
      </c>
      <c r="D46" s="563">
        <v>5676.4798226310022</v>
      </c>
      <c r="E46" s="563">
        <v>7007.1229999999996</v>
      </c>
      <c r="F46" s="563">
        <v>6131.8969999999981</v>
      </c>
      <c r="G46" s="563">
        <v>7892.4270000000006</v>
      </c>
      <c r="H46" s="563">
        <v>7686.8991125615303</v>
      </c>
      <c r="I46" s="563">
        <v>6559.2820000000002</v>
      </c>
      <c r="J46" s="563">
        <v>5272.0204718364785</v>
      </c>
      <c r="K46" s="563">
        <v>4554.2679558579293</v>
      </c>
    </row>
    <row r="47" spans="1:14" s="142" customFormat="1" ht="12" customHeight="1">
      <c r="A47" s="312" t="s">
        <v>1207</v>
      </c>
      <c r="B47" s="312"/>
      <c r="C47" s="1241">
        <v>1641</v>
      </c>
      <c r="D47" s="2133">
        <v>1099.0069999999996</v>
      </c>
      <c r="E47" s="2133">
        <v>1706.9159999999999</v>
      </c>
      <c r="F47" s="2133">
        <v>1591.3040000000001</v>
      </c>
      <c r="G47" s="2133">
        <v>1959.9300799999999</v>
      </c>
      <c r="H47" s="2133">
        <v>1405.99871151723</v>
      </c>
      <c r="I47" s="2133">
        <v>1526.6415200000001</v>
      </c>
      <c r="J47" s="2133">
        <v>1420.00045211421</v>
      </c>
      <c r="K47" s="2133">
        <v>1231.0909476402201</v>
      </c>
      <c r="L47" s="560" t="s">
        <v>0</v>
      </c>
      <c r="M47" s="560"/>
      <c r="N47" s="560"/>
    </row>
    <row r="48" spans="1:14" s="143" customFormat="1" ht="12" customHeight="1">
      <c r="A48" s="673" t="s">
        <v>198</v>
      </c>
      <c r="B48" s="674"/>
      <c r="C48" s="1241">
        <v>-47.280999999999999</v>
      </c>
      <c r="D48" s="561">
        <v>16.465000000000003</v>
      </c>
      <c r="E48" s="561">
        <v>-8.2029999999999994</v>
      </c>
      <c r="F48" s="561">
        <v>-11.491</v>
      </c>
      <c r="G48" s="565">
        <v>-18.994</v>
      </c>
      <c r="H48" s="566">
        <v>8.7170000000000005</v>
      </c>
      <c r="I48" s="407">
        <v>-7.42</v>
      </c>
      <c r="J48" s="565">
        <v>-6.8169999999999993</v>
      </c>
      <c r="K48" s="407">
        <v>9.5299999999999994</v>
      </c>
    </row>
    <row r="49" spans="1:17" s="142" customFormat="1" ht="12" customHeight="1">
      <c r="A49" s="324" t="s">
        <v>10</v>
      </c>
      <c r="B49" s="324"/>
      <c r="C49" s="1242">
        <v>5211.0130000000017</v>
      </c>
      <c r="D49" s="567">
        <v>4593.9378226310027</v>
      </c>
      <c r="E49" s="567">
        <v>5292.003999999999</v>
      </c>
      <c r="F49" s="567">
        <v>4529.101999999998</v>
      </c>
      <c r="G49" s="567">
        <v>5913.4029200000004</v>
      </c>
      <c r="H49" s="567">
        <v>6289.6174010443001</v>
      </c>
      <c r="I49" s="567">
        <v>5025.22048</v>
      </c>
      <c r="J49" s="567">
        <v>3845.2030197222684</v>
      </c>
      <c r="K49" s="567">
        <v>3332.7070082177092</v>
      </c>
      <c r="M49" s="142" t="s">
        <v>0</v>
      </c>
    </row>
    <row r="50" spans="1:17" s="142" customFormat="1" ht="12" customHeight="1">
      <c r="A50" s="324" t="s">
        <v>1661</v>
      </c>
      <c r="B50" s="324"/>
      <c r="C50" s="1242">
        <v>5196.8590000000013</v>
      </c>
      <c r="D50" s="325">
        <v>4593.9378226310027</v>
      </c>
      <c r="E50" s="325">
        <v>5292.003999999999</v>
      </c>
      <c r="F50" s="325">
        <v>4529.101999999998</v>
      </c>
      <c r="G50" s="325">
        <v>5913.4029200000004</v>
      </c>
      <c r="H50" s="325">
        <v>6289.6174010443001</v>
      </c>
      <c r="I50" s="325">
        <v>5025.22048</v>
      </c>
      <c r="J50" s="325">
        <v>3845.2030197222684</v>
      </c>
      <c r="K50" s="325">
        <v>3332.7070082177092</v>
      </c>
    </row>
    <row r="51" spans="1:17" s="63" customFormat="1" ht="7.5" customHeight="1"/>
    <row r="52" spans="1:17" s="295" customFormat="1" ht="21.75" customHeight="1">
      <c r="A52" s="2432" t="s">
        <v>437</v>
      </c>
      <c r="B52" s="2432"/>
      <c r="C52" s="2432"/>
      <c r="D52" s="2432"/>
      <c r="E52" s="2432"/>
      <c r="F52" s="2432"/>
      <c r="G52" s="2432"/>
      <c r="H52" s="2432"/>
      <c r="I52" s="2432"/>
      <c r="J52" s="2432"/>
      <c r="K52" s="2432"/>
    </row>
    <row r="53" spans="1:17" s="98" customFormat="1" ht="22.5" customHeight="1">
      <c r="A53" s="665"/>
      <c r="B53" s="665"/>
      <c r="C53" s="675"/>
      <c r="D53" s="675"/>
      <c r="E53" s="675"/>
      <c r="F53" s="675"/>
      <c r="G53" s="675"/>
      <c r="H53" s="675"/>
      <c r="I53" s="675"/>
      <c r="J53" s="675"/>
      <c r="K53" s="675"/>
    </row>
    <row r="54" spans="1:17" s="502" customFormat="1" ht="18.75" customHeight="1">
      <c r="A54" s="501" t="s">
        <v>1099</v>
      </c>
      <c r="B54" s="501"/>
      <c r="M54" s="295"/>
      <c r="N54" s="295"/>
      <c r="O54" s="295"/>
    </row>
    <row r="55" spans="1:17" s="50" customFormat="1" ht="12" customHeight="1">
      <c r="M55" s="295"/>
      <c r="N55" s="295"/>
      <c r="O55" s="295"/>
    </row>
    <row r="56" spans="1:17" s="52" customFormat="1" ht="13.5" customHeight="1">
      <c r="A56" s="70" t="s">
        <v>1</v>
      </c>
      <c r="B56" s="70"/>
      <c r="C56" s="1235" t="s">
        <v>1546</v>
      </c>
      <c r="D56" s="310" t="s">
        <v>1488</v>
      </c>
      <c r="E56" s="310" t="s">
        <v>1385</v>
      </c>
      <c r="F56" s="310" t="s">
        <v>1258</v>
      </c>
      <c r="G56" s="310" t="s">
        <v>1189</v>
      </c>
      <c r="H56" s="310" t="s">
        <v>1052</v>
      </c>
      <c r="I56" s="310" t="s">
        <v>609</v>
      </c>
      <c r="J56" s="310" t="s">
        <v>328</v>
      </c>
      <c r="K56" s="310" t="s">
        <v>299</v>
      </c>
      <c r="N56" s="295"/>
      <c r="O56" s="295"/>
      <c r="P56" s="295"/>
    </row>
    <row r="57" spans="1:17" s="52" customFormat="1" ht="12" customHeight="1">
      <c r="A57" s="314" t="s">
        <v>434</v>
      </c>
      <c r="B57" s="314"/>
      <c r="C57" s="2130">
        <v>1810.432</v>
      </c>
      <c r="D57" s="2132">
        <v>508.00900000000001</v>
      </c>
      <c r="E57" s="2132">
        <v>448.83600000000001</v>
      </c>
      <c r="F57" s="2132">
        <v>33.198698813849383</v>
      </c>
      <c r="G57" s="2132">
        <v>-595.90415246364228</v>
      </c>
      <c r="H57" s="2131">
        <v>-819.05611256153088</v>
      </c>
      <c r="I57" s="2132">
        <v>-222.58399999999983</v>
      </c>
      <c r="J57" s="313">
        <v>-88.319471836478442</v>
      </c>
      <c r="K57" s="313">
        <v>-233.1069558579311</v>
      </c>
      <c r="N57" s="295"/>
      <c r="O57" s="295"/>
      <c r="P57" s="295"/>
      <c r="Q57" s="651"/>
    </row>
    <row r="58" spans="1:17" s="52" customFormat="1" ht="12" customHeight="1">
      <c r="A58" s="312" t="s">
        <v>185</v>
      </c>
      <c r="B58" s="312"/>
      <c r="C58" s="2130">
        <v>285.07634513532753</v>
      </c>
      <c r="D58" s="2132">
        <v>27.625900000000001</v>
      </c>
      <c r="E58" s="2132">
        <v>-117.836</v>
      </c>
      <c r="F58" s="2132">
        <v>-44</v>
      </c>
      <c r="G58" s="2132">
        <v>-143.10467172449387</v>
      </c>
      <c r="H58" s="2132">
        <v>-51.25601702031679</v>
      </c>
      <c r="I58" s="2132">
        <v>82.523404234663019</v>
      </c>
      <c r="J58" s="313">
        <v>-66.887244953249223</v>
      </c>
      <c r="K58" s="313">
        <v>32.410108493757321</v>
      </c>
      <c r="N58" s="295"/>
      <c r="O58" s="295"/>
      <c r="P58" s="295"/>
      <c r="Q58" s="652"/>
    </row>
    <row r="59" spans="1:17" s="52" customFormat="1" ht="12" customHeight="1">
      <c r="A59" s="314" t="s">
        <v>435</v>
      </c>
      <c r="B59" s="326"/>
      <c r="C59" s="1243">
        <v>0</v>
      </c>
      <c r="D59" s="2133">
        <v>0</v>
      </c>
      <c r="E59" s="2133">
        <v>0</v>
      </c>
      <c r="F59" s="2133">
        <v>0</v>
      </c>
      <c r="G59" s="2133">
        <v>0</v>
      </c>
      <c r="H59" s="2133">
        <v>557.44257058599999</v>
      </c>
      <c r="I59" s="2133">
        <v>0</v>
      </c>
      <c r="J59" s="397">
        <v>0</v>
      </c>
      <c r="K59" s="397">
        <v>0</v>
      </c>
      <c r="N59" s="295"/>
      <c r="O59" s="295"/>
      <c r="P59" s="295"/>
    </row>
    <row r="60" spans="1:17" s="52" customFormat="1" ht="12" customHeight="1">
      <c r="A60" s="314" t="s">
        <v>436</v>
      </c>
      <c r="B60" s="326"/>
      <c r="C60" s="1243">
        <v>0</v>
      </c>
      <c r="D60" s="2133">
        <v>0</v>
      </c>
      <c r="E60" s="2133">
        <v>0</v>
      </c>
      <c r="F60" s="2133">
        <v>0</v>
      </c>
      <c r="G60" s="2133">
        <v>0</v>
      </c>
      <c r="H60" s="2133">
        <v>0</v>
      </c>
      <c r="I60" s="2133">
        <v>0</v>
      </c>
      <c r="J60" s="397">
        <v>0</v>
      </c>
      <c r="K60" s="397">
        <v>450</v>
      </c>
      <c r="N60" s="295"/>
      <c r="O60" s="295"/>
      <c r="P60" s="295"/>
    </row>
    <row r="61" spans="1:17" s="52" customFormat="1" ht="12" customHeight="1">
      <c r="A61" s="341" t="s">
        <v>292</v>
      </c>
      <c r="B61" s="341"/>
      <c r="C61" s="2134">
        <v>2095.5083451353275</v>
      </c>
      <c r="D61" s="2135">
        <v>535.63490000000002</v>
      </c>
      <c r="E61" s="2135">
        <v>331</v>
      </c>
      <c r="F61" s="2135">
        <v>-10.369301186150615</v>
      </c>
      <c r="G61" s="2135">
        <v>-739.00882418813615</v>
      </c>
      <c r="H61" s="2135">
        <v>-1427.7547001678477</v>
      </c>
      <c r="I61" s="2135">
        <v>-140.06059576533681</v>
      </c>
      <c r="J61" s="613">
        <v>-155.20671678972766</v>
      </c>
      <c r="K61" s="613">
        <v>-650.69684736417378</v>
      </c>
      <c r="N61" s="295"/>
      <c r="O61" s="295"/>
      <c r="P61" s="295"/>
    </row>
    <row r="62" spans="1:17" s="63" customFormat="1" ht="7.5" customHeight="1">
      <c r="C62" s="64"/>
      <c r="M62" s="295"/>
      <c r="N62" s="295"/>
      <c r="O62" s="295"/>
    </row>
    <row r="63" spans="1:17" s="63" customFormat="1" ht="66.75" customHeight="1">
      <c r="A63" s="2432" t="s">
        <v>1717</v>
      </c>
      <c r="B63" s="2432"/>
      <c r="C63" s="2432"/>
      <c r="D63" s="2432"/>
      <c r="E63" s="2432"/>
      <c r="F63" s="2432"/>
      <c r="G63" s="2432"/>
      <c r="H63" s="2432"/>
      <c r="I63" s="2432"/>
      <c r="J63" s="2432"/>
      <c r="K63" s="2432"/>
      <c r="L63" s="897"/>
      <c r="M63" s="295"/>
      <c r="N63" s="295"/>
      <c r="O63" s="295"/>
    </row>
    <row r="64" spans="1:17" s="63" customFormat="1" ht="20.25" customHeight="1">
      <c r="A64" s="2432" t="s">
        <v>1583</v>
      </c>
      <c r="B64" s="2432"/>
      <c r="C64" s="2432"/>
      <c r="D64" s="2432"/>
      <c r="E64" s="2432"/>
      <c r="F64" s="2432"/>
      <c r="G64" s="2432"/>
      <c r="H64" s="2432"/>
      <c r="I64" s="2432"/>
      <c r="J64" s="2432"/>
      <c r="K64" s="2432"/>
    </row>
    <row r="65" spans="1:12" s="63" customFormat="1" ht="21.95" customHeight="1">
      <c r="A65" s="2432" t="s">
        <v>565</v>
      </c>
      <c r="B65" s="2432"/>
      <c r="C65" s="2432"/>
      <c r="D65" s="2432"/>
      <c r="E65" s="2432"/>
      <c r="F65" s="2432"/>
      <c r="G65" s="2432"/>
      <c r="H65" s="2432"/>
      <c r="I65" s="2432"/>
      <c r="J65" s="2432"/>
      <c r="K65" s="2432"/>
    </row>
    <row r="66" spans="1:12" s="98" customFormat="1" ht="22.5" customHeight="1">
      <c r="A66" s="665"/>
      <c r="B66" s="665"/>
      <c r="C66" s="675"/>
      <c r="D66" s="675"/>
      <c r="E66" s="675"/>
      <c r="F66" s="675"/>
      <c r="G66" s="675"/>
      <c r="H66" s="675"/>
      <c r="I66" s="675"/>
      <c r="J66" s="675"/>
      <c r="K66" s="675"/>
    </row>
    <row r="67" spans="1:12" s="502" customFormat="1" ht="18.75" customHeight="1">
      <c r="A67" s="501" t="s">
        <v>1060</v>
      </c>
      <c r="B67" s="501"/>
    </row>
    <row r="68" spans="1:12" s="50" customFormat="1" ht="12.75" customHeight="1"/>
    <row r="69" spans="1:12" s="52" customFormat="1" ht="13.5" customHeight="1">
      <c r="A69" s="68" t="s">
        <v>1</v>
      </c>
      <c r="B69" s="68"/>
      <c r="C69" s="1235" t="s">
        <v>1546</v>
      </c>
      <c r="D69" s="310" t="s">
        <v>1488</v>
      </c>
      <c r="E69" s="310" t="s">
        <v>1385</v>
      </c>
      <c r="F69" s="310" t="s">
        <v>1258</v>
      </c>
      <c r="G69" s="310" t="s">
        <v>1189</v>
      </c>
      <c r="H69" s="310" t="s">
        <v>1052</v>
      </c>
      <c r="I69" s="310" t="s">
        <v>609</v>
      </c>
      <c r="J69" s="310" t="s">
        <v>328</v>
      </c>
      <c r="K69" s="310" t="s">
        <v>299</v>
      </c>
    </row>
    <row r="70" spans="1:12" s="79" customFormat="1" ht="12" customHeight="1">
      <c r="A70" s="175" t="s">
        <v>59</v>
      </c>
      <c r="B70" s="668"/>
      <c r="C70" s="1244">
        <v>14824.741658000001</v>
      </c>
      <c r="D70" s="1716">
        <v>15533.074932000001</v>
      </c>
      <c r="E70" s="176">
        <v>15290.857004999998</v>
      </c>
      <c r="F70" s="176">
        <v>15425.848549</v>
      </c>
      <c r="G70" s="176">
        <v>15195.696543</v>
      </c>
      <c r="H70" s="176">
        <v>15416.607129000004</v>
      </c>
      <c r="I70" s="176">
        <v>15373.184514999997</v>
      </c>
      <c r="J70" s="176">
        <v>15014.011220000002</v>
      </c>
      <c r="K70" s="176">
        <v>14599.970353999999</v>
      </c>
    </row>
    <row r="71" spans="1:12" s="79" customFormat="1" ht="12" customHeight="1">
      <c r="A71" s="177" t="s">
        <v>60</v>
      </c>
      <c r="B71" s="177"/>
      <c r="C71" s="1245">
        <v>6238.042015</v>
      </c>
      <c r="D71" s="1717">
        <v>6832.7015280000014</v>
      </c>
      <c r="E71" s="178">
        <v>7062.9146980000005</v>
      </c>
      <c r="F71" s="178">
        <v>7558.5028939999993</v>
      </c>
      <c r="G71" s="178">
        <v>7504.4511210000001</v>
      </c>
      <c r="H71" s="178">
        <v>7476.8993840000003</v>
      </c>
      <c r="I71" s="178">
        <v>7458.0119530000011</v>
      </c>
      <c r="J71" s="178">
        <v>7533.9573439999995</v>
      </c>
      <c r="K71" s="178">
        <v>7742.9947380000003</v>
      </c>
    </row>
    <row r="72" spans="1:12" s="79" customFormat="1" ht="12" customHeight="1">
      <c r="A72" s="179" t="s">
        <v>13</v>
      </c>
      <c r="B72" s="179"/>
      <c r="C72" s="1246">
        <v>8586.6996429999999</v>
      </c>
      <c r="D72" s="1718">
        <v>8700.3734040000018</v>
      </c>
      <c r="E72" s="180">
        <v>8227.9423079999979</v>
      </c>
      <c r="F72" s="180">
        <v>7867.3456540000006</v>
      </c>
      <c r="G72" s="180">
        <v>7691.245422</v>
      </c>
      <c r="H72" s="180">
        <v>7939.7077449999997</v>
      </c>
      <c r="I72" s="180">
        <v>7915.1725610000012</v>
      </c>
      <c r="J72" s="180">
        <v>7480.0538770000003</v>
      </c>
      <c r="K72" s="180">
        <v>6856.9756159999997</v>
      </c>
    </row>
    <row r="73" spans="1:12" s="79" customFormat="1" ht="12" customHeight="1">
      <c r="A73" s="175" t="s">
        <v>266</v>
      </c>
      <c r="B73" s="668"/>
      <c r="C73" s="1244">
        <v>2935.8895619999998</v>
      </c>
      <c r="D73" s="1716">
        <v>3007.6208350000024</v>
      </c>
      <c r="E73" s="176">
        <v>2851.6168229999994</v>
      </c>
      <c r="F73" s="176">
        <v>2858.3582999999999</v>
      </c>
      <c r="G73" s="176">
        <v>2847.8696190000001</v>
      </c>
      <c r="H73" s="176">
        <v>2780.3916680000002</v>
      </c>
      <c r="I73" s="176">
        <v>2785.9394560000001</v>
      </c>
      <c r="J73" s="176">
        <v>2838.4376769999999</v>
      </c>
      <c r="K73" s="176">
        <v>2511.0914499999999</v>
      </c>
      <c r="L73" s="82"/>
    </row>
    <row r="74" spans="1:12" s="79" customFormat="1" ht="12" customHeight="1">
      <c r="A74" s="72" t="s">
        <v>267</v>
      </c>
      <c r="B74" s="72"/>
      <c r="C74" s="1247">
        <v>724.21740199999999</v>
      </c>
      <c r="D74" s="1719">
        <v>694.3004380000001</v>
      </c>
      <c r="E74" s="181">
        <v>622.30408200000011</v>
      </c>
      <c r="F74" s="181">
        <v>616.57848499999989</v>
      </c>
      <c r="G74" s="181">
        <v>663.36513600000001</v>
      </c>
      <c r="H74" s="181">
        <v>633.55123500000013</v>
      </c>
      <c r="I74" s="181">
        <v>603.52462500000001</v>
      </c>
      <c r="J74" s="181">
        <v>586.17683600000009</v>
      </c>
      <c r="K74" s="181">
        <v>555.48844299999996</v>
      </c>
    </row>
    <row r="75" spans="1:12" s="79" customFormat="1" ht="12" customHeight="1">
      <c r="A75" s="72" t="s">
        <v>31</v>
      </c>
      <c r="B75" s="72"/>
      <c r="C75" s="1247">
        <v>3400.0709940000002</v>
      </c>
      <c r="D75" s="1719">
        <v>278.82329699999991</v>
      </c>
      <c r="E75" s="181">
        <v>1816.9076810000001</v>
      </c>
      <c r="F75" s="181">
        <v>1132.275678</v>
      </c>
      <c r="G75" s="181">
        <v>2089.0894130000001</v>
      </c>
      <c r="H75" s="181">
        <v>1341.7461370000005</v>
      </c>
      <c r="I75" s="181">
        <v>1263.526061</v>
      </c>
      <c r="J75" s="181">
        <v>1363.0807339999999</v>
      </c>
      <c r="K75" s="181">
        <v>1063.375139</v>
      </c>
    </row>
    <row r="76" spans="1:12" s="79" customFormat="1" ht="12" customHeight="1">
      <c r="A76" s="72" t="s">
        <v>1206</v>
      </c>
      <c r="B76" s="201"/>
      <c r="C76" s="1247">
        <v>-97.671583999999996</v>
      </c>
      <c r="D76" s="1719">
        <v>-114.853078</v>
      </c>
      <c r="E76" s="181">
        <v>-86.741377999999997</v>
      </c>
      <c r="F76" s="181">
        <v>152.37209899999999</v>
      </c>
      <c r="G76" s="181">
        <v>-29.985506000000001</v>
      </c>
      <c r="H76" s="181">
        <v>149.44740699999994</v>
      </c>
      <c r="I76" s="181">
        <v>57.958334000000036</v>
      </c>
      <c r="J76" s="181">
        <v>152.23949999999996</v>
      </c>
      <c r="K76" s="181">
        <v>194.46100000000001</v>
      </c>
      <c r="L76" s="82"/>
    </row>
    <row r="77" spans="1:12" s="79" customFormat="1" ht="12" customHeight="1">
      <c r="A77" s="72" t="s">
        <v>1204</v>
      </c>
      <c r="B77" s="201"/>
      <c r="C77" s="1247">
        <v>149.258511</v>
      </c>
      <c r="D77" s="1719">
        <v>299.5722219999999</v>
      </c>
      <c r="E77" s="181">
        <v>223.15795299999999</v>
      </c>
      <c r="F77" s="181">
        <v>30.322784000000013</v>
      </c>
      <c r="G77" s="181">
        <v>135.224076</v>
      </c>
      <c r="H77" s="181">
        <v>215.67241599999997</v>
      </c>
      <c r="I77" s="181">
        <v>147.48724900000002</v>
      </c>
      <c r="J77" s="181">
        <v>77.850000000000009</v>
      </c>
      <c r="K77" s="181">
        <v>25.516999999999999</v>
      </c>
      <c r="L77" s="82"/>
    </row>
    <row r="78" spans="1:12" s="79" customFormat="1" ht="12" customHeight="1">
      <c r="A78" s="72" t="s">
        <v>1205</v>
      </c>
      <c r="B78" s="201"/>
      <c r="C78" s="1247">
        <v>99.268000000000001</v>
      </c>
      <c r="D78" s="1719">
        <v>129.18700000000001</v>
      </c>
      <c r="E78" s="181">
        <v>121.23680000000002</v>
      </c>
      <c r="F78" s="181">
        <v>139.2022</v>
      </c>
      <c r="G78" s="181">
        <v>101.854</v>
      </c>
      <c r="H78" s="181">
        <v>121.70300000000003</v>
      </c>
      <c r="I78" s="181">
        <v>102.10899999999998</v>
      </c>
      <c r="J78" s="181">
        <v>118.54900000000001</v>
      </c>
      <c r="K78" s="181">
        <v>75.405000000000001</v>
      </c>
      <c r="L78" s="82"/>
    </row>
    <row r="79" spans="1:12" s="79" customFormat="1" ht="12" customHeight="1">
      <c r="A79" s="204" t="s">
        <v>1220</v>
      </c>
      <c r="B79" s="204"/>
      <c r="C79" s="1247">
        <v>30.424531999999999</v>
      </c>
      <c r="D79" s="1719">
        <v>43.500759999999971</v>
      </c>
      <c r="E79" s="181">
        <v>41.298863000000011</v>
      </c>
      <c r="F79" s="181">
        <v>34.008324999999999</v>
      </c>
      <c r="G79" s="181">
        <v>107.11263599999999</v>
      </c>
      <c r="H79" s="181">
        <v>117.60681</v>
      </c>
      <c r="I79" s="181">
        <v>99.375173999999987</v>
      </c>
      <c r="J79" s="181">
        <v>70.268605000000008</v>
      </c>
      <c r="K79" s="181">
        <v>74.360705999999993</v>
      </c>
    </row>
    <row r="80" spans="1:12" s="79" customFormat="1" ht="12" customHeight="1">
      <c r="A80" s="204" t="s">
        <v>213</v>
      </c>
      <c r="B80" s="204"/>
      <c r="C80" s="1247">
        <v>1.9456100000000001</v>
      </c>
      <c r="D80" s="1719">
        <v>89.087592999999984</v>
      </c>
      <c r="E80" s="181">
        <v>-16.580748</v>
      </c>
      <c r="F80" s="181">
        <v>-3.3336269999999999</v>
      </c>
      <c r="G80" s="181">
        <v>12.927913</v>
      </c>
      <c r="H80" s="181">
        <v>-78.873151000000007</v>
      </c>
      <c r="I80" s="181">
        <v>-22.780372</v>
      </c>
      <c r="J80" s="181">
        <v>3.7212700000000005</v>
      </c>
      <c r="K80" s="181">
        <v>12.396955999999999</v>
      </c>
    </row>
    <row r="81" spans="1:12" s="79" customFormat="1" ht="12" customHeight="1">
      <c r="A81" s="177" t="s">
        <v>16</v>
      </c>
      <c r="B81" s="177"/>
      <c r="C81" s="1245">
        <v>329.12696</v>
      </c>
      <c r="D81" s="1717">
        <v>313.02029000000005</v>
      </c>
      <c r="E81" s="178">
        <v>231.75431900000001</v>
      </c>
      <c r="F81" s="178">
        <v>360.52200900000003</v>
      </c>
      <c r="G81" s="178">
        <v>276.70159899999999</v>
      </c>
      <c r="H81" s="178">
        <v>304.12900100000002</v>
      </c>
      <c r="I81" s="178">
        <v>286.99868499999991</v>
      </c>
      <c r="J81" s="178">
        <v>271.79443800000007</v>
      </c>
      <c r="K81" s="178">
        <v>280.76412599999998</v>
      </c>
    </row>
    <row r="82" spans="1:12" s="79" customFormat="1" ht="12" customHeight="1">
      <c r="A82" s="179" t="s">
        <v>4</v>
      </c>
      <c r="B82" s="179"/>
      <c r="C82" s="1246">
        <v>6124.0951830000004</v>
      </c>
      <c r="D82" s="1718">
        <v>3351.6584800000001</v>
      </c>
      <c r="E82" s="180">
        <v>4560.3462319999999</v>
      </c>
      <c r="F82" s="180">
        <v>4087.1492820000003</v>
      </c>
      <c r="G82" s="180">
        <v>4877.4286140000004</v>
      </c>
      <c r="H82" s="180">
        <v>4318.2720519999984</v>
      </c>
      <c r="I82" s="180">
        <v>4117.0889620000007</v>
      </c>
      <c r="J82" s="180">
        <v>4309.7643869999993</v>
      </c>
      <c r="K82" s="180">
        <v>3681.8829350000001</v>
      </c>
      <c r="L82" s="82"/>
    </row>
    <row r="83" spans="1:12" s="79" customFormat="1" ht="12" customHeight="1">
      <c r="A83" s="179" t="s">
        <v>120</v>
      </c>
      <c r="B83" s="179"/>
      <c r="C83" s="1246">
        <v>14710.794825999999</v>
      </c>
      <c r="D83" s="1718">
        <v>12052.031884999997</v>
      </c>
      <c r="E83" s="180">
        <v>12788.288538000001</v>
      </c>
      <c r="F83" s="180">
        <v>11954.494938</v>
      </c>
      <c r="G83" s="180">
        <v>12568.674035</v>
      </c>
      <c r="H83" s="180">
        <v>12257.979798</v>
      </c>
      <c r="I83" s="180">
        <v>12032.261523000001</v>
      </c>
      <c r="J83" s="180">
        <v>11789.818264999998</v>
      </c>
      <c r="K83" s="180">
        <v>10538.858550000001</v>
      </c>
    </row>
    <row r="84" spans="1:12" s="79" customFormat="1" ht="12" customHeight="1">
      <c r="A84" s="175" t="s">
        <v>61</v>
      </c>
      <c r="B84" s="668"/>
      <c r="C84" s="1244">
        <v>2858.599991</v>
      </c>
      <c r="D84" s="1716">
        <v>2620.4811770000001</v>
      </c>
      <c r="E84" s="176">
        <v>2751.8043630000002</v>
      </c>
      <c r="F84" s="176">
        <v>2789.3729340000004</v>
      </c>
      <c r="G84" s="176">
        <v>2710.148299</v>
      </c>
      <c r="H84" s="176">
        <v>2676.5931930000006</v>
      </c>
      <c r="I84" s="176">
        <v>2775.7907599999999</v>
      </c>
      <c r="J84" s="176">
        <v>3214.9920529999995</v>
      </c>
      <c r="K84" s="176">
        <v>2639.2645980000002</v>
      </c>
    </row>
    <row r="85" spans="1:12" s="79" customFormat="1" ht="12" customHeight="1">
      <c r="A85" s="72" t="s">
        <v>62</v>
      </c>
      <c r="B85" s="72"/>
      <c r="C85" s="1247">
        <v>1996.8879340000001</v>
      </c>
      <c r="D85" s="1719">
        <v>1895.9651329999997</v>
      </c>
      <c r="E85" s="181">
        <v>1847.713608</v>
      </c>
      <c r="F85" s="181">
        <v>1956.9848860000002</v>
      </c>
      <c r="G85" s="181">
        <v>1943.9599029999999</v>
      </c>
      <c r="H85" s="181">
        <v>1743.0333580000006</v>
      </c>
      <c r="I85" s="181">
        <v>1938.3018599999996</v>
      </c>
      <c r="J85" s="181">
        <v>1852.5475420000002</v>
      </c>
      <c r="K85" s="181">
        <v>2316.066194</v>
      </c>
    </row>
    <row r="86" spans="1:12" s="79" customFormat="1" ht="12" customHeight="1">
      <c r="A86" s="184" t="s">
        <v>255</v>
      </c>
      <c r="B86" s="184"/>
      <c r="C86" s="1245">
        <v>582.61728800000003</v>
      </c>
      <c r="D86" s="1717">
        <v>571.1661620000001</v>
      </c>
      <c r="E86" s="178">
        <v>562.88655999999992</v>
      </c>
      <c r="F86" s="178">
        <v>486.29113500000005</v>
      </c>
      <c r="G86" s="178">
        <v>537.87353599999994</v>
      </c>
      <c r="H86" s="178">
        <v>1087.9089269999997</v>
      </c>
      <c r="I86" s="178">
        <v>508.834656</v>
      </c>
      <c r="J86" s="178">
        <v>592.61986300000012</v>
      </c>
      <c r="K86" s="178">
        <v>529.24324999999999</v>
      </c>
    </row>
    <row r="87" spans="1:12" s="79" customFormat="1" ht="12" customHeight="1">
      <c r="A87" s="179" t="s">
        <v>7</v>
      </c>
      <c r="B87" s="179"/>
      <c r="C87" s="1246">
        <v>5438.1052129999998</v>
      </c>
      <c r="D87" s="1718">
        <v>5087.6124729999992</v>
      </c>
      <c r="E87" s="180">
        <v>5162.4045300000016</v>
      </c>
      <c r="F87" s="180">
        <v>5232.6489549999988</v>
      </c>
      <c r="G87" s="180">
        <v>5191.9817380000004</v>
      </c>
      <c r="H87" s="180">
        <v>5507.535477999998</v>
      </c>
      <c r="I87" s="180">
        <v>5222.9272760000003</v>
      </c>
      <c r="J87" s="180">
        <v>5660.1594580000001</v>
      </c>
      <c r="K87" s="180">
        <v>5484.5740420000002</v>
      </c>
    </row>
    <row r="88" spans="1:12" s="79" customFormat="1" ht="12" customHeight="1">
      <c r="A88" s="182" t="s">
        <v>256</v>
      </c>
      <c r="B88" s="669"/>
      <c r="C88" s="1248">
        <v>9272.6896130000005</v>
      </c>
      <c r="D88" s="1720">
        <v>6964.4194119999993</v>
      </c>
      <c r="E88" s="183">
        <v>7625.8840080000009</v>
      </c>
      <c r="F88" s="183">
        <v>6721.8459830000011</v>
      </c>
      <c r="G88" s="183">
        <v>7376.6922969999996</v>
      </c>
      <c r="H88" s="183">
        <v>6750.4443210000027</v>
      </c>
      <c r="I88" s="183">
        <v>6809.3342459999985</v>
      </c>
      <c r="J88" s="183">
        <v>6129.6588070000007</v>
      </c>
      <c r="K88" s="183">
        <v>5054.2845079999997</v>
      </c>
    </row>
    <row r="89" spans="1:12" s="79" customFormat="1" ht="12" customHeight="1">
      <c r="A89" s="72" t="s">
        <v>30</v>
      </c>
      <c r="B89" s="72"/>
      <c r="C89" s="1247">
        <v>11.620803</v>
      </c>
      <c r="D89" s="1719">
        <v>41.501221999999999</v>
      </c>
      <c r="E89" s="181">
        <v>13.309177</v>
      </c>
      <c r="F89" s="181">
        <v>-2.6955580000000001</v>
      </c>
      <c r="G89" s="181">
        <v>-2.4135E-2</v>
      </c>
      <c r="H89" s="181">
        <v>153.247581</v>
      </c>
      <c r="I89" s="181">
        <v>2.2013739999999999</v>
      </c>
      <c r="J89" s="181">
        <v>-9.0627080000000007</v>
      </c>
      <c r="K89" s="181">
        <v>4.3390919999999999</v>
      </c>
    </row>
    <row r="90" spans="1:12" s="79" customFormat="1" ht="12" customHeight="1">
      <c r="A90" s="177" t="s">
        <v>261</v>
      </c>
      <c r="B90" s="177"/>
      <c r="C90" s="1245">
        <v>574.58509400000003</v>
      </c>
      <c r="D90" s="1717">
        <v>821.441281</v>
      </c>
      <c r="E90" s="178">
        <v>183.23438400000009</v>
      </c>
      <c r="F90" s="178">
        <v>554.05482199999994</v>
      </c>
      <c r="G90" s="178">
        <v>80.165571</v>
      </c>
      <c r="H90" s="178">
        <v>35.850103000000217</v>
      </c>
      <c r="I90" s="178">
        <v>474.83829100000003</v>
      </c>
      <c r="J90" s="178">
        <v>936.89374799999996</v>
      </c>
      <c r="K90" s="178">
        <v>737.46209799999997</v>
      </c>
    </row>
    <row r="91" spans="1:12" s="79" customFormat="1" ht="12" customHeight="1">
      <c r="A91" s="182" t="s">
        <v>9</v>
      </c>
      <c r="B91" s="669"/>
      <c r="C91" s="1248">
        <v>8709.7253220000002</v>
      </c>
      <c r="D91" s="1720">
        <v>6184.4793530000006</v>
      </c>
      <c r="E91" s="183">
        <v>7455.9588009999989</v>
      </c>
      <c r="F91" s="183">
        <v>6165.0956029999998</v>
      </c>
      <c r="G91" s="183">
        <v>7296.5025910000004</v>
      </c>
      <c r="H91" s="183">
        <v>6867.8417979999995</v>
      </c>
      <c r="I91" s="183">
        <v>6336.6973309999994</v>
      </c>
      <c r="J91" s="183">
        <v>5183.7023490000001</v>
      </c>
      <c r="K91" s="183">
        <v>4321.1615030000003</v>
      </c>
    </row>
    <row r="92" spans="1:12" s="79" customFormat="1" ht="12" customHeight="1">
      <c r="A92" s="1913" t="s">
        <v>1207</v>
      </c>
      <c r="B92" s="72"/>
      <c r="C92" s="1247">
        <v>2129.585247</v>
      </c>
      <c r="D92" s="1719">
        <v>1236.0065220000001</v>
      </c>
      <c r="E92" s="181">
        <v>1827.9159850000001</v>
      </c>
      <c r="F92" s="181">
        <v>1600.2154169999999</v>
      </c>
      <c r="G92" s="181">
        <v>1799.0358200000001</v>
      </c>
      <c r="H92" s="181">
        <v>1176.6620249999996</v>
      </c>
      <c r="I92" s="181">
        <v>1464.3178330000001</v>
      </c>
      <c r="J92" s="181">
        <v>1395.2685079999999</v>
      </c>
      <c r="K92" s="181">
        <v>1165.821005</v>
      </c>
    </row>
    <row r="93" spans="1:12" s="79" customFormat="1" ht="12" customHeight="1">
      <c r="A93" s="184" t="s">
        <v>198</v>
      </c>
      <c r="B93" s="184"/>
      <c r="C93" s="1245">
        <v>-47.281469999999999</v>
      </c>
      <c r="D93" s="1717">
        <v>16.465462000000002</v>
      </c>
      <c r="E93" s="178">
        <v>-8.203000000000003</v>
      </c>
      <c r="F93" s="178">
        <v>-11.491</v>
      </c>
      <c r="G93" s="178">
        <v>-18.994</v>
      </c>
      <c r="H93" s="178">
        <v>8.7167719999999989</v>
      </c>
      <c r="I93" s="178">
        <v>-7.42</v>
      </c>
      <c r="J93" s="178">
        <v>-6.8179999999999996</v>
      </c>
      <c r="K93" s="178">
        <v>9.5299999999999994</v>
      </c>
    </row>
    <row r="94" spans="1:12" s="79" customFormat="1" ht="12" customHeight="1">
      <c r="A94" s="179" t="s">
        <v>10</v>
      </c>
      <c r="B94" s="179"/>
      <c r="C94" s="1246">
        <v>6532.858604</v>
      </c>
      <c r="D94" s="1718">
        <v>4964.9382940000005</v>
      </c>
      <c r="E94" s="180">
        <v>5619.8398160000015</v>
      </c>
      <c r="F94" s="180">
        <v>4553.3891859999994</v>
      </c>
      <c r="G94" s="180">
        <v>5478.4727709999997</v>
      </c>
      <c r="H94" s="180">
        <v>5699.8965449999996</v>
      </c>
      <c r="I94" s="180">
        <v>4864.9594979999993</v>
      </c>
      <c r="J94" s="180">
        <v>3781.6158409999998</v>
      </c>
      <c r="K94" s="180">
        <v>3164.8704980000002</v>
      </c>
    </row>
    <row r="95" spans="1:12" s="80" customFormat="1" ht="12" customHeight="1">
      <c r="A95" s="2286"/>
      <c r="B95" s="2286"/>
      <c r="C95" s="1542"/>
      <c r="D95" s="1542"/>
      <c r="E95" s="1542"/>
      <c r="F95" s="1542"/>
      <c r="G95" s="1542"/>
      <c r="H95" s="1542"/>
      <c r="I95" s="1542"/>
      <c r="J95" s="1542"/>
      <c r="K95" s="1542"/>
    </row>
    <row r="96" spans="1:12" s="79" customFormat="1" ht="12" customHeight="1">
      <c r="A96" s="2441" t="s">
        <v>1661</v>
      </c>
      <c r="B96" s="2442"/>
      <c r="C96" s="2283">
        <v>6518.7042789999996</v>
      </c>
      <c r="D96" s="2284">
        <v>4964.9382940000005</v>
      </c>
      <c r="E96" s="2284">
        <v>5619.8398160000015</v>
      </c>
      <c r="F96" s="2284">
        <v>4553.3891859999994</v>
      </c>
      <c r="G96" s="2284">
        <v>5478.4727709999997</v>
      </c>
      <c r="H96" s="2284">
        <v>5699.8965449999996</v>
      </c>
      <c r="I96" s="2284">
        <v>4864.9594979999993</v>
      </c>
      <c r="J96" s="2284">
        <v>3781.6158409999998</v>
      </c>
      <c r="K96" s="2284">
        <v>3164.8704980000002</v>
      </c>
    </row>
    <row r="97" spans="1:12" s="79" customFormat="1" ht="12" customHeight="1">
      <c r="A97" s="184" t="s">
        <v>1585</v>
      </c>
      <c r="B97" s="184"/>
      <c r="C97" s="1245">
        <v>14.154325</v>
      </c>
      <c r="D97" s="1717">
        <v>0</v>
      </c>
      <c r="E97" s="1717">
        <v>0</v>
      </c>
      <c r="F97" s="1717">
        <v>0</v>
      </c>
      <c r="G97" s="1717">
        <v>0</v>
      </c>
      <c r="H97" s="1717">
        <v>0</v>
      </c>
      <c r="I97" s="1717">
        <v>0</v>
      </c>
      <c r="J97" s="1717">
        <v>0</v>
      </c>
      <c r="K97" s="1717">
        <v>0</v>
      </c>
    </row>
    <row r="98" spans="1:12" s="79" customFormat="1" ht="12" customHeight="1">
      <c r="A98" s="179" t="s">
        <v>10</v>
      </c>
      <c r="B98" s="179"/>
      <c r="C98" s="1246">
        <v>6532.858604</v>
      </c>
      <c r="D98" s="1718">
        <v>4964.9382940000005</v>
      </c>
      <c r="E98" s="1718">
        <v>5619.8398160000015</v>
      </c>
      <c r="F98" s="1718">
        <v>4553.3891859999994</v>
      </c>
      <c r="G98" s="1718">
        <v>5478.4727709999997</v>
      </c>
      <c r="H98" s="1718">
        <v>5699.8965449999996</v>
      </c>
      <c r="I98" s="1718">
        <v>4864.9594979999993</v>
      </c>
      <c r="J98" s="1718">
        <v>3781.6158409999998</v>
      </c>
      <c r="K98" s="1718">
        <v>3164.8704980000002</v>
      </c>
    </row>
    <row r="99" spans="1:12" s="79" customFormat="1" ht="5.0999999999999996" customHeight="1">
      <c r="A99" s="185"/>
      <c r="B99" s="185"/>
      <c r="C99" s="1249"/>
      <c r="D99" s="1721"/>
      <c r="E99" s="186"/>
      <c r="F99" s="186"/>
      <c r="G99" s="186"/>
      <c r="H99" s="186"/>
      <c r="I99" s="186"/>
      <c r="J99" s="186"/>
      <c r="K99" s="186"/>
    </row>
    <row r="100" spans="1:12" s="79" customFormat="1" ht="12" customHeight="1">
      <c r="A100" s="72" t="s">
        <v>161</v>
      </c>
      <c r="B100" s="72"/>
      <c r="C100" s="1250">
        <v>4.0056607880149206</v>
      </c>
      <c r="D100" s="1722">
        <v>3.0506149715608126</v>
      </c>
      <c r="E100" s="287">
        <v>3.4502969952653961</v>
      </c>
      <c r="F100" s="287">
        <v>2.7969167751622623</v>
      </c>
      <c r="G100" s="287">
        <v>3.3694182715041046</v>
      </c>
      <c r="H100" s="1722">
        <v>3.500153044206332</v>
      </c>
      <c r="I100" s="1722">
        <v>2.9868387156245682</v>
      </c>
      <c r="J100" s="1722">
        <v>2.3217205829075045</v>
      </c>
      <c r="K100" s="1722">
        <v>1.944952003993895</v>
      </c>
    </row>
    <row r="101" spans="1:12" s="79" customFormat="1" ht="12" customHeight="1">
      <c r="A101" s="184" t="s">
        <v>162</v>
      </c>
      <c r="B101" s="184"/>
      <c r="C101" s="1251">
        <v>4.0347146493764239</v>
      </c>
      <c r="D101" s="1723">
        <v>3.0404980714270149</v>
      </c>
      <c r="E101" s="288">
        <v>3.4553332217734156</v>
      </c>
      <c r="F101" s="288">
        <v>2.8039751155216162</v>
      </c>
      <c r="G101" s="288">
        <v>3.3811001276205981</v>
      </c>
      <c r="H101" s="1723">
        <v>3.4948003091504272</v>
      </c>
      <c r="I101" s="1723">
        <v>2.991394219792495</v>
      </c>
      <c r="J101" s="1723">
        <v>2.3259064895674673</v>
      </c>
      <c r="K101" s="1723">
        <v>1.9390954001897978</v>
      </c>
    </row>
    <row r="102" spans="1:12" s="98" customFormat="1" ht="22.5" customHeight="1">
      <c r="A102" s="677"/>
      <c r="B102" s="677"/>
    </row>
    <row r="103" spans="1:12" s="502" customFormat="1" ht="18.75" customHeight="1">
      <c r="A103" s="501" t="s">
        <v>1122</v>
      </c>
      <c r="B103" s="501"/>
    </row>
    <row r="104" spans="1:12" s="50" customFormat="1" ht="12.75" customHeight="1"/>
    <row r="105" spans="1:12" s="52" customFormat="1" ht="13.5" customHeight="1">
      <c r="A105" s="68" t="s">
        <v>1</v>
      </c>
      <c r="B105" s="68"/>
      <c r="C105" s="1235" t="s">
        <v>1546</v>
      </c>
      <c r="D105" s="310" t="s">
        <v>1488</v>
      </c>
      <c r="E105" s="310" t="s">
        <v>1385</v>
      </c>
      <c r="F105" s="310" t="s">
        <v>1258</v>
      </c>
      <c r="G105" s="310" t="s">
        <v>1189</v>
      </c>
      <c r="H105" s="310" t="s">
        <v>1052</v>
      </c>
      <c r="I105" s="310" t="s">
        <v>609</v>
      </c>
      <c r="J105" s="310" t="s">
        <v>328</v>
      </c>
      <c r="K105" s="310" t="s">
        <v>299</v>
      </c>
    </row>
    <row r="106" spans="1:12" s="79" customFormat="1" ht="12" customHeight="1">
      <c r="A106" s="179" t="s">
        <v>10</v>
      </c>
      <c r="B106" s="179"/>
      <c r="C106" s="1246">
        <v>6532.858604</v>
      </c>
      <c r="D106" s="1718">
        <v>4964.9382940000005</v>
      </c>
      <c r="E106" s="180">
        <v>5619.8398160000015</v>
      </c>
      <c r="F106" s="180">
        <v>4553.3891859999994</v>
      </c>
      <c r="G106" s="180">
        <v>5478.4727709999997</v>
      </c>
      <c r="H106" s="180">
        <v>5699.8965449999996</v>
      </c>
      <c r="I106" s="180">
        <v>4864.9594979999993</v>
      </c>
      <c r="J106" s="180">
        <v>3781.6158409999998</v>
      </c>
      <c r="K106" s="180">
        <v>3164.8704980000002</v>
      </c>
    </row>
    <row r="107" spans="1:12" s="79" customFormat="1" ht="12" customHeight="1">
      <c r="A107" s="72" t="s">
        <v>1145</v>
      </c>
      <c r="B107" s="72"/>
      <c r="C107" s="1247">
        <v>-0.78500000000000003</v>
      </c>
      <c r="D107" s="1719">
        <v>-1071.6040540000001</v>
      </c>
      <c r="E107" s="181">
        <v>-573.24376100000006</v>
      </c>
      <c r="F107" s="181">
        <v>-161.48245800000001</v>
      </c>
      <c r="G107" s="181">
        <v>-294.48984400000001</v>
      </c>
      <c r="H107" s="181">
        <v>-481.38845500000002</v>
      </c>
      <c r="I107" s="181">
        <v>-351.61195999999995</v>
      </c>
      <c r="J107" s="181">
        <v>364.30361799999997</v>
      </c>
      <c r="K107" s="181">
        <v>0</v>
      </c>
    </row>
    <row r="108" spans="1:12" s="79" customFormat="1" ht="12" customHeight="1">
      <c r="A108" s="72" t="s">
        <v>1070</v>
      </c>
      <c r="B108" s="72"/>
      <c r="C108" s="1247">
        <v>27.231999999999999</v>
      </c>
      <c r="D108" s="1719">
        <v>108.33100000000002</v>
      </c>
      <c r="E108" s="181">
        <v>41.137999999999991</v>
      </c>
      <c r="F108" s="181">
        <v>31.521000000000001</v>
      </c>
      <c r="G108" s="181">
        <v>10.438000000000001</v>
      </c>
      <c r="H108" s="181">
        <v>96.347999999999999</v>
      </c>
      <c r="I108" s="181">
        <v>7.4499999999999993</v>
      </c>
      <c r="J108" s="181">
        <v>22.961000000000002</v>
      </c>
      <c r="K108" s="181">
        <v>-3.1749999999999998</v>
      </c>
    </row>
    <row r="109" spans="1:12" s="79" customFormat="1" ht="21" customHeight="1">
      <c r="A109" s="2436" t="s">
        <v>1071</v>
      </c>
      <c r="B109" s="2437"/>
      <c r="C109" s="1245">
        <v>-27.231999999999999</v>
      </c>
      <c r="D109" s="1717">
        <v>-108.33100000000002</v>
      </c>
      <c r="E109" s="178">
        <v>-41.137999999999991</v>
      </c>
      <c r="F109" s="178">
        <v>-31.521000000000001</v>
      </c>
      <c r="G109" s="178">
        <v>-10.438000000000001</v>
      </c>
      <c r="H109" s="178">
        <v>-96.347999999999999</v>
      </c>
      <c r="I109" s="178">
        <v>-7.4499999999999993</v>
      </c>
      <c r="J109" s="178">
        <v>-22.961000000000002</v>
      </c>
      <c r="K109" s="178">
        <v>3.1749999999999998</v>
      </c>
      <c r="L109" s="82"/>
    </row>
    <row r="110" spans="1:12" s="79" customFormat="1" ht="21" customHeight="1">
      <c r="A110" s="2438" t="s">
        <v>1072</v>
      </c>
      <c r="B110" s="2439"/>
      <c r="C110" s="1562">
        <v>-0.78500000000000014</v>
      </c>
      <c r="D110" s="1724">
        <v>-1071.6040540000001</v>
      </c>
      <c r="E110" s="1563">
        <v>-573.24376100000006</v>
      </c>
      <c r="F110" s="1563">
        <v>-161.48245800000001</v>
      </c>
      <c r="G110" s="1563">
        <v>-294.48984400000001</v>
      </c>
      <c r="H110" s="1563">
        <v>-481.38845500000002</v>
      </c>
      <c r="I110" s="1563">
        <v>-351.61195999999995</v>
      </c>
      <c r="J110" s="1563">
        <v>364.30361799999997</v>
      </c>
      <c r="K110" s="1563">
        <v>0</v>
      </c>
      <c r="L110" s="82"/>
    </row>
    <row r="111" spans="1:12" s="79" customFormat="1" ht="12" customHeight="1">
      <c r="A111" s="1588" t="s">
        <v>1073</v>
      </c>
      <c r="B111" s="1588"/>
      <c r="C111" s="1244">
        <v>2614.9912690000001</v>
      </c>
      <c r="D111" s="1716">
        <v>6294.3071049999999</v>
      </c>
      <c r="E111" s="176">
        <v>451.46619100000004</v>
      </c>
      <c r="F111" s="176">
        <v>1264.2844909999999</v>
      </c>
      <c r="G111" s="176">
        <v>-861.29490699999997</v>
      </c>
      <c r="H111" s="176">
        <v>985.87482100000034</v>
      </c>
      <c r="I111" s="176">
        <v>381.88092099999994</v>
      </c>
      <c r="J111" s="176">
        <v>1379.9302079999998</v>
      </c>
      <c r="K111" s="176">
        <v>730.35205299999996</v>
      </c>
    </row>
    <row r="112" spans="1:12" s="79" customFormat="1" ht="12" customHeight="1">
      <c r="A112" s="177" t="s">
        <v>1095</v>
      </c>
      <c r="B112" s="177"/>
      <c r="C112" s="1245">
        <v>-1616.0360000000001</v>
      </c>
      <c r="D112" s="1717">
        <v>-3926.46</v>
      </c>
      <c r="E112" s="178">
        <v>-398.05700000000002</v>
      </c>
      <c r="F112" s="178">
        <v>-703.08999999999992</v>
      </c>
      <c r="G112" s="178">
        <v>501.45</v>
      </c>
      <c r="H112" s="178">
        <v>-326.97699999999986</v>
      </c>
      <c r="I112" s="178">
        <v>-229.59700000000021</v>
      </c>
      <c r="J112" s="178">
        <v>-1260.201</v>
      </c>
      <c r="K112" s="178">
        <v>-608.08699999999999</v>
      </c>
    </row>
    <row r="113" spans="1:12" s="79" customFormat="1" ht="21" customHeight="1">
      <c r="A113" s="2438" t="s">
        <v>1076</v>
      </c>
      <c r="B113" s="2439"/>
      <c r="C113" s="1562">
        <v>998.95526900000004</v>
      </c>
      <c r="D113" s="1724">
        <v>2367.8471049999998</v>
      </c>
      <c r="E113" s="1563">
        <v>53.409191000000021</v>
      </c>
      <c r="F113" s="1563">
        <v>561.19449099999997</v>
      </c>
      <c r="G113" s="1563">
        <v>-359.84490699999998</v>
      </c>
      <c r="H113" s="1563">
        <v>658.89782100000002</v>
      </c>
      <c r="I113" s="1563">
        <v>152.28392100000002</v>
      </c>
      <c r="J113" s="1563">
        <v>119.729208</v>
      </c>
      <c r="K113" s="1563">
        <v>122.26505299999999</v>
      </c>
      <c r="L113" s="82"/>
    </row>
    <row r="114" spans="1:12" s="79" customFormat="1" ht="12" customHeight="1">
      <c r="A114" s="179" t="s">
        <v>1074</v>
      </c>
      <c r="B114" s="179"/>
      <c r="C114" s="1246">
        <v>998.17026900000008</v>
      </c>
      <c r="D114" s="1718">
        <v>1296.2430509999999</v>
      </c>
      <c r="E114" s="180">
        <v>-519.83456999999999</v>
      </c>
      <c r="F114" s="180">
        <v>399.71203300000002</v>
      </c>
      <c r="G114" s="180">
        <v>-654.33475099999998</v>
      </c>
      <c r="H114" s="180">
        <v>177.509366</v>
      </c>
      <c r="I114" s="180">
        <v>-199.32803899999999</v>
      </c>
      <c r="J114" s="180">
        <v>484.032826</v>
      </c>
      <c r="K114" s="180">
        <v>122.26505299999999</v>
      </c>
    </row>
    <row r="115" spans="1:12" s="81" customFormat="1" ht="12" customHeight="1">
      <c r="A115" s="1585" t="s">
        <v>1075</v>
      </c>
      <c r="B115" s="1585"/>
      <c r="C115" s="1586">
        <v>7531.0288730000002</v>
      </c>
      <c r="D115" s="1725">
        <v>6261.1813430000002</v>
      </c>
      <c r="E115" s="1587">
        <v>5100.0052459999988</v>
      </c>
      <c r="F115" s="1587">
        <v>4953.1012210000008</v>
      </c>
      <c r="G115" s="1587">
        <v>4824.138019</v>
      </c>
      <c r="H115" s="1587">
        <v>5877.4059099999977</v>
      </c>
      <c r="I115" s="1587">
        <v>4665.6314590000011</v>
      </c>
      <c r="J115" s="1587">
        <v>4265.6486669999995</v>
      </c>
      <c r="K115" s="1587">
        <v>3287.1355509999999</v>
      </c>
      <c r="L115" s="1564"/>
    </row>
    <row r="116" spans="1:12" s="63" customFormat="1" ht="7.5" customHeight="1"/>
    <row r="117" spans="1:12" s="1589" customFormat="1" ht="30" customHeight="1">
      <c r="A117" s="2440"/>
      <c r="B117" s="2440"/>
      <c r="C117" s="2440"/>
      <c r="D117" s="2440"/>
      <c r="E117" s="2440"/>
      <c r="F117" s="2440"/>
      <c r="G117" s="2440"/>
      <c r="H117" s="2440"/>
      <c r="I117" s="2440"/>
      <c r="J117" s="2440"/>
      <c r="K117" s="2440"/>
    </row>
    <row r="118" spans="1:12" s="1590" customFormat="1" ht="22.5" customHeight="1">
      <c r="A118" s="1591"/>
      <c r="B118" s="1591"/>
      <c r="C118" s="1592"/>
      <c r="D118" s="1593"/>
      <c r="E118" s="1593"/>
      <c r="F118" s="1593"/>
      <c r="G118" s="1593"/>
      <c r="H118" s="1593"/>
      <c r="I118" s="1593"/>
      <c r="J118" s="1593"/>
      <c r="K118" s="1594"/>
    </row>
    <row r="119" spans="1:12" s="502" customFormat="1" ht="18.75" customHeight="1">
      <c r="A119" s="503" t="s">
        <v>1123</v>
      </c>
      <c r="B119" s="503"/>
    </row>
    <row r="120" spans="1:12" s="50" customFormat="1" ht="12.75" customHeight="1"/>
    <row r="121" spans="1:12" s="52" customFormat="1" ht="13.5" customHeight="1">
      <c r="A121" s="68" t="s">
        <v>1</v>
      </c>
      <c r="B121" s="68"/>
      <c r="C121" s="1612"/>
      <c r="D121" s="1612"/>
      <c r="E121" s="1919"/>
      <c r="F121" s="2177"/>
      <c r="G121" s="1235" t="s">
        <v>1157</v>
      </c>
      <c r="H121" s="310" t="s">
        <v>217</v>
      </c>
      <c r="I121" s="481" t="s">
        <v>214</v>
      </c>
      <c r="J121" s="481" t="s">
        <v>173</v>
      </c>
      <c r="K121" s="481" t="s">
        <v>320</v>
      </c>
    </row>
    <row r="122" spans="1:12" s="79" customFormat="1" ht="12" customHeight="1">
      <c r="A122" s="175" t="s">
        <v>59</v>
      </c>
      <c r="B122" s="1603"/>
      <c r="C122" s="1605"/>
      <c r="D122" s="1726"/>
      <c r="E122" s="1920"/>
      <c r="F122" s="2178"/>
      <c r="G122" s="1244">
        <v>61445.477029000001</v>
      </c>
      <c r="H122" s="1716">
        <v>60403.773218000002</v>
      </c>
      <c r="I122" s="176">
        <v>63068.313016</v>
      </c>
      <c r="J122" s="176">
        <v>60074.777682</v>
      </c>
      <c r="K122" s="176">
        <v>53394.648523000003</v>
      </c>
    </row>
    <row r="123" spans="1:12" s="79" customFormat="1" ht="12" customHeight="1">
      <c r="A123" s="177" t="s">
        <v>60</v>
      </c>
      <c r="B123" s="177"/>
      <c r="C123" s="1606"/>
      <c r="D123" s="1606"/>
      <c r="E123" s="1921"/>
      <c r="F123" s="2179"/>
      <c r="G123" s="1245">
        <v>28958.570241000001</v>
      </c>
      <c r="H123" s="1717">
        <v>30211.863419000001</v>
      </c>
      <c r="I123" s="178">
        <v>35852.500724999998</v>
      </c>
      <c r="J123" s="178">
        <v>34822.572416000003</v>
      </c>
      <c r="K123" s="178">
        <v>29958.56898</v>
      </c>
    </row>
    <row r="124" spans="1:12" s="79" customFormat="1" ht="12" customHeight="1">
      <c r="A124" s="179" t="s">
        <v>13</v>
      </c>
      <c r="B124" s="1585"/>
      <c r="C124" s="1607"/>
      <c r="D124" s="1727"/>
      <c r="E124" s="1922"/>
      <c r="F124" s="2180"/>
      <c r="G124" s="1246">
        <v>32486.906788</v>
      </c>
      <c r="H124" s="1718">
        <v>30191.909799000001</v>
      </c>
      <c r="I124" s="180">
        <v>27215.812290999998</v>
      </c>
      <c r="J124" s="180">
        <v>25252.205266000001</v>
      </c>
      <c r="K124" s="180">
        <v>23436.079541999999</v>
      </c>
    </row>
    <row r="125" spans="1:12" s="79" customFormat="1" ht="12" customHeight="1">
      <c r="A125" s="175" t="s">
        <v>266</v>
      </c>
      <c r="B125" s="1603"/>
      <c r="C125" s="1605"/>
      <c r="D125" s="1726"/>
      <c r="E125" s="1920"/>
      <c r="F125" s="2178"/>
      <c r="G125" s="1244">
        <v>11565.465577000001</v>
      </c>
      <c r="H125" s="1716">
        <v>10915.860251</v>
      </c>
      <c r="I125" s="176">
        <v>10432.666128000001</v>
      </c>
      <c r="J125" s="176">
        <v>10146.933708</v>
      </c>
      <c r="K125" s="176">
        <v>10121.009758</v>
      </c>
    </row>
    <row r="126" spans="1:12" s="79" customFormat="1" ht="12" customHeight="1">
      <c r="A126" s="72" t="s">
        <v>267</v>
      </c>
      <c r="B126" s="72"/>
      <c r="C126" s="1608"/>
      <c r="D126" s="1608"/>
      <c r="E126" s="1923"/>
      <c r="F126" s="2181"/>
      <c r="G126" s="1247">
        <v>2596.5481410000002</v>
      </c>
      <c r="H126" s="1719">
        <v>2378.7411390000002</v>
      </c>
      <c r="I126" s="181">
        <v>2336.682937</v>
      </c>
      <c r="J126" s="181">
        <v>2256.377469</v>
      </c>
      <c r="K126" s="181">
        <v>2220.4085829999999</v>
      </c>
    </row>
    <row r="127" spans="1:12" s="79" customFormat="1" ht="12" customHeight="1">
      <c r="A127" s="72" t="s">
        <v>31</v>
      </c>
      <c r="B127" s="72"/>
      <c r="C127" s="1608"/>
      <c r="D127" s="1608"/>
      <c r="E127" s="1923"/>
      <c r="F127" s="2181"/>
      <c r="G127" s="1247">
        <v>5317.0960690000002</v>
      </c>
      <c r="H127" s="1719">
        <v>5031.7280710000005</v>
      </c>
      <c r="I127" s="181">
        <v>3910.1286460000001</v>
      </c>
      <c r="J127" s="181">
        <v>7660.6859189999996</v>
      </c>
      <c r="K127" s="181">
        <v>4961.1035359999996</v>
      </c>
    </row>
    <row r="128" spans="1:12" s="79" customFormat="1" ht="12" customHeight="1">
      <c r="A128" s="201" t="s">
        <v>1206</v>
      </c>
      <c r="B128" s="201"/>
      <c r="C128" s="1608"/>
      <c r="D128" s="1608"/>
      <c r="E128" s="1923"/>
      <c r="F128" s="2181"/>
      <c r="G128" s="1247">
        <v>-79.207863000000003</v>
      </c>
      <c r="H128" s="1719">
        <v>554.10624099999995</v>
      </c>
      <c r="I128" s="181">
        <v>1032.222</v>
      </c>
      <c r="J128" s="181">
        <v>62.747</v>
      </c>
      <c r="K128" s="181">
        <v>1574.473</v>
      </c>
    </row>
    <row r="129" spans="1:11" s="79" customFormat="1" ht="12" customHeight="1">
      <c r="A129" s="201" t="s">
        <v>1204</v>
      </c>
      <c r="B129" s="201"/>
      <c r="C129" s="1608"/>
      <c r="D129" s="1608"/>
      <c r="E129" s="1923"/>
      <c r="F129" s="2181"/>
      <c r="G129" s="1247">
        <v>688.27703499999996</v>
      </c>
      <c r="H129" s="1719">
        <v>466.52666499999998</v>
      </c>
      <c r="I129" s="181">
        <v>-318.63600000000002</v>
      </c>
      <c r="J129" s="181">
        <v>88.393000000000001</v>
      </c>
      <c r="K129" s="181">
        <v>-255.999</v>
      </c>
    </row>
    <row r="130" spans="1:11" s="79" customFormat="1" ht="12" customHeight="1">
      <c r="A130" s="201" t="s">
        <v>1205</v>
      </c>
      <c r="B130" s="201"/>
      <c r="C130" s="1608"/>
      <c r="D130" s="1608"/>
      <c r="E130" s="1923"/>
      <c r="F130" s="2181"/>
      <c r="G130" s="1247">
        <v>491.48</v>
      </c>
      <c r="H130" s="1719">
        <v>417.76600000000002</v>
      </c>
      <c r="I130" s="181">
        <v>325.322</v>
      </c>
      <c r="J130" s="181">
        <v>244.23599999999999</v>
      </c>
      <c r="K130" s="181">
        <v>91.13</v>
      </c>
    </row>
    <row r="131" spans="1:11" s="79" customFormat="1" ht="12" customHeight="1">
      <c r="A131" s="204" t="s">
        <v>1220</v>
      </c>
      <c r="B131" s="204"/>
      <c r="C131" s="1608"/>
      <c r="D131" s="1608"/>
      <c r="E131" s="1923"/>
      <c r="F131" s="2181"/>
      <c r="G131" s="1247">
        <v>225.92058399999999</v>
      </c>
      <c r="H131" s="1719">
        <v>361.61129499999998</v>
      </c>
      <c r="I131" s="181">
        <v>788.57959500000004</v>
      </c>
      <c r="J131" s="181">
        <v>76.591695000000001</v>
      </c>
      <c r="K131" s="181">
        <v>180.10633200000001</v>
      </c>
    </row>
    <row r="132" spans="1:11" s="79" customFormat="1" ht="12" customHeight="1">
      <c r="A132" s="204" t="s">
        <v>213</v>
      </c>
      <c r="B132" s="204"/>
      <c r="C132" s="1608"/>
      <c r="D132" s="1608"/>
      <c r="E132" s="1923"/>
      <c r="F132" s="2181"/>
      <c r="G132" s="1247">
        <v>82.101130999999995</v>
      </c>
      <c r="H132" s="1719">
        <v>-85.535297</v>
      </c>
      <c r="I132" s="181">
        <v>-340.14803999999998</v>
      </c>
      <c r="J132" s="181">
        <v>-32.201450999999999</v>
      </c>
      <c r="K132" s="181">
        <v>1.6285000000000001E-2</v>
      </c>
    </row>
    <row r="133" spans="1:11" s="79" customFormat="1" ht="12" customHeight="1">
      <c r="A133" s="177" t="s">
        <v>16</v>
      </c>
      <c r="B133" s="177"/>
      <c r="C133" s="1606"/>
      <c r="D133" s="1606"/>
      <c r="E133" s="1921"/>
      <c r="F133" s="2179"/>
      <c r="G133" s="1245">
        <v>1181.9982170000001</v>
      </c>
      <c r="H133" s="1717">
        <v>1143.68625</v>
      </c>
      <c r="I133" s="178">
        <v>1007.311727</v>
      </c>
      <c r="J133" s="178">
        <v>762.69162500000004</v>
      </c>
      <c r="K133" s="178">
        <v>1704.4076110000001</v>
      </c>
    </row>
    <row r="134" spans="1:11" s="79" customFormat="1" ht="12" customHeight="1">
      <c r="A134" s="179" t="s">
        <v>4</v>
      </c>
      <c r="B134" s="1585"/>
      <c r="C134" s="1607"/>
      <c r="D134" s="1727"/>
      <c r="E134" s="1922"/>
      <c r="F134" s="2180"/>
      <c r="G134" s="1246">
        <v>16876.582608000001</v>
      </c>
      <c r="H134" s="1718">
        <v>16427.008335999999</v>
      </c>
      <c r="I134" s="180">
        <v>14500.763118999999</v>
      </c>
      <c r="J134" s="180">
        <v>16753.700026999999</v>
      </c>
      <c r="K134" s="180">
        <v>16155.838938999999</v>
      </c>
    </row>
    <row r="135" spans="1:11" s="79" customFormat="1" ht="12" customHeight="1">
      <c r="A135" s="179" t="s">
        <v>120</v>
      </c>
      <c r="B135" s="1585"/>
      <c r="C135" s="1607"/>
      <c r="D135" s="1727"/>
      <c r="E135" s="1922"/>
      <c r="F135" s="2180"/>
      <c r="G135" s="1246">
        <v>49363.489395999997</v>
      </c>
      <c r="H135" s="1718">
        <v>46618.918136</v>
      </c>
      <c r="I135" s="180">
        <v>41716.575409999998</v>
      </c>
      <c r="J135" s="180">
        <v>42005.905293000003</v>
      </c>
      <c r="K135" s="180">
        <v>39591.918482000001</v>
      </c>
    </row>
    <row r="136" spans="1:11" s="79" customFormat="1" ht="12" customHeight="1">
      <c r="A136" s="175" t="s">
        <v>61</v>
      </c>
      <c r="B136" s="1603"/>
      <c r="C136" s="1605"/>
      <c r="D136" s="1726"/>
      <c r="E136" s="1920"/>
      <c r="F136" s="2178"/>
      <c r="G136" s="1244">
        <v>10871.806773</v>
      </c>
      <c r="H136" s="1716">
        <v>11306.640604</v>
      </c>
      <c r="I136" s="176">
        <v>10986.530545</v>
      </c>
      <c r="J136" s="176">
        <v>10279.196475000001</v>
      </c>
      <c r="K136" s="176">
        <v>9259.2581360000004</v>
      </c>
    </row>
    <row r="137" spans="1:11" s="79" customFormat="1" ht="12" customHeight="1">
      <c r="A137" s="72" t="s">
        <v>62</v>
      </c>
      <c r="B137" s="72"/>
      <c r="C137" s="1608"/>
      <c r="D137" s="1608"/>
      <c r="E137" s="1923"/>
      <c r="F137" s="2181"/>
      <c r="G137" s="1247">
        <v>7644.6235299999998</v>
      </c>
      <c r="H137" s="1719">
        <v>7849.9489540000004</v>
      </c>
      <c r="I137" s="181">
        <v>7451.2704640000002</v>
      </c>
      <c r="J137" s="181">
        <v>7721.7226849999997</v>
      </c>
      <c r="K137" s="181">
        <v>6994.913622</v>
      </c>
    </row>
    <row r="138" spans="1:11" s="79" customFormat="1" ht="12" customHeight="1">
      <c r="A138" s="184" t="s">
        <v>255</v>
      </c>
      <c r="B138" s="184"/>
      <c r="C138" s="1606"/>
      <c r="D138" s="1606"/>
      <c r="E138" s="1921"/>
      <c r="F138" s="2179"/>
      <c r="G138" s="1245">
        <v>2158.2173929999999</v>
      </c>
      <c r="H138" s="1717">
        <v>2718.6066959999998</v>
      </c>
      <c r="I138" s="178">
        <v>2322.1285280000002</v>
      </c>
      <c r="J138" s="178">
        <v>2171.567219</v>
      </c>
      <c r="K138" s="178">
        <v>2256.4105129999998</v>
      </c>
    </row>
    <row r="139" spans="1:11" s="79" customFormat="1" ht="12" customHeight="1">
      <c r="A139" s="179" t="s">
        <v>7</v>
      </c>
      <c r="B139" s="1585"/>
      <c r="C139" s="1607"/>
      <c r="D139" s="1727"/>
      <c r="E139" s="1922"/>
      <c r="F139" s="2180"/>
      <c r="G139" s="1246">
        <v>20674.647696</v>
      </c>
      <c r="H139" s="1718">
        <v>21875.196253999999</v>
      </c>
      <c r="I139" s="180">
        <v>20759.929537</v>
      </c>
      <c r="J139" s="180">
        <v>20172.486379999998</v>
      </c>
      <c r="K139" s="180">
        <v>18510.582270999999</v>
      </c>
    </row>
    <row r="140" spans="1:11" s="79" customFormat="1" ht="12" customHeight="1">
      <c r="A140" s="182" t="s">
        <v>256</v>
      </c>
      <c r="B140" s="1604"/>
      <c r="C140" s="1609"/>
      <c r="D140" s="1728"/>
      <c r="E140" s="1924"/>
      <c r="F140" s="2182"/>
      <c r="G140" s="1248">
        <v>28688.841700000001</v>
      </c>
      <c r="H140" s="1720">
        <v>24743.721882000002</v>
      </c>
      <c r="I140" s="183">
        <v>20956.645873000001</v>
      </c>
      <c r="J140" s="183">
        <v>21833.418913000001</v>
      </c>
      <c r="K140" s="183">
        <v>21081.336211000002</v>
      </c>
    </row>
    <row r="141" spans="1:11" s="79" customFormat="1" ht="12" customHeight="1">
      <c r="A141" s="72" t="s">
        <v>30</v>
      </c>
      <c r="B141" s="72"/>
      <c r="C141" s="1608"/>
      <c r="D141" s="1608"/>
      <c r="E141" s="1923"/>
      <c r="F141" s="2181"/>
      <c r="G141" s="1247">
        <v>52.090705999999997</v>
      </c>
      <c r="H141" s="1719">
        <v>150.72533899999999</v>
      </c>
      <c r="I141" s="181">
        <v>-1.3226089999999999</v>
      </c>
      <c r="J141" s="181">
        <v>18.814968</v>
      </c>
      <c r="K141" s="181">
        <v>23.571438000000001</v>
      </c>
    </row>
    <row r="142" spans="1:11" s="79" customFormat="1" ht="12" customHeight="1">
      <c r="A142" s="177" t="s">
        <v>261</v>
      </c>
      <c r="B142" s="177"/>
      <c r="C142" s="1606"/>
      <c r="D142" s="1606"/>
      <c r="E142" s="1921"/>
      <c r="F142" s="2179"/>
      <c r="G142" s="1245">
        <v>1638.896058</v>
      </c>
      <c r="H142" s="1717">
        <v>2185.0442400000002</v>
      </c>
      <c r="I142" s="178">
        <v>3179.3650259999999</v>
      </c>
      <c r="J142" s="178">
        <v>3444.8531419999999</v>
      </c>
      <c r="K142" s="178">
        <v>2996.7857519999998</v>
      </c>
    </row>
    <row r="143" spans="1:11" s="79" customFormat="1" ht="12" customHeight="1">
      <c r="A143" s="182" t="s">
        <v>9</v>
      </c>
      <c r="B143" s="1604"/>
      <c r="C143" s="1609"/>
      <c r="D143" s="1728"/>
      <c r="E143" s="1924"/>
      <c r="F143" s="2182"/>
      <c r="G143" s="1248">
        <v>27102.036348000001</v>
      </c>
      <c r="H143" s="1720">
        <v>22709.402980999999</v>
      </c>
      <c r="I143" s="183">
        <v>17775.958236999999</v>
      </c>
      <c r="J143" s="183">
        <v>18407.380740000001</v>
      </c>
      <c r="K143" s="183">
        <v>18108.121897000001</v>
      </c>
    </row>
    <row r="144" spans="1:11" s="79" customFormat="1" ht="12" customHeight="1">
      <c r="A144" s="72" t="s">
        <v>1207</v>
      </c>
      <c r="B144" s="72"/>
      <c r="C144" s="1608"/>
      <c r="D144" s="1608"/>
      <c r="E144" s="1923"/>
      <c r="F144" s="2181"/>
      <c r="G144" s="1247">
        <v>6463.1737439999997</v>
      </c>
      <c r="H144" s="1719">
        <v>5202.0693709999996</v>
      </c>
      <c r="I144" s="181">
        <v>4080.558704</v>
      </c>
      <c r="J144" s="181">
        <v>5423.2139209999996</v>
      </c>
      <c r="K144" s="181">
        <v>4121.259892</v>
      </c>
    </row>
    <row r="145" spans="1:11" s="79" customFormat="1" ht="12" customHeight="1">
      <c r="A145" s="184" t="s">
        <v>198</v>
      </c>
      <c r="B145" s="184"/>
      <c r="C145" s="1606"/>
      <c r="D145" s="1606"/>
      <c r="E145" s="1921"/>
      <c r="F145" s="2179"/>
      <c r="G145" s="1245">
        <v>-22.222538</v>
      </c>
      <c r="H145" s="1717">
        <v>4.0087719999999996</v>
      </c>
      <c r="I145" s="178">
        <v>96.338790000000003</v>
      </c>
      <c r="J145" s="178">
        <v>-5.4059999999999997</v>
      </c>
      <c r="K145" s="178">
        <v>74.653632000000002</v>
      </c>
    </row>
    <row r="146" spans="1:11" s="79" customFormat="1" ht="12" customHeight="1">
      <c r="A146" s="179" t="s">
        <v>10</v>
      </c>
      <c r="B146" s="1585"/>
      <c r="C146" s="1607"/>
      <c r="D146" s="1727"/>
      <c r="E146" s="1922"/>
      <c r="F146" s="2180"/>
      <c r="G146" s="1246">
        <v>20616.640067</v>
      </c>
      <c r="H146" s="1718">
        <v>17511.342381999999</v>
      </c>
      <c r="I146" s="180">
        <v>13791.738323</v>
      </c>
      <c r="J146" s="180">
        <v>12978.760818000001</v>
      </c>
      <c r="K146" s="180">
        <v>14061.515637</v>
      </c>
    </row>
    <row r="147" spans="1:11" s="80" customFormat="1" ht="12" customHeight="1">
      <c r="A147" s="2286"/>
      <c r="B147" s="2286"/>
      <c r="C147" s="1542"/>
      <c r="D147" s="1542"/>
      <c r="E147" s="1542"/>
      <c r="F147" s="1542"/>
      <c r="G147" s="1542"/>
      <c r="H147" s="1542"/>
      <c r="I147" s="1542"/>
      <c r="J147" s="1542"/>
      <c r="K147" s="1542"/>
    </row>
    <row r="148" spans="1:11" s="79" customFormat="1" ht="12" customHeight="1">
      <c r="A148" s="2441" t="s">
        <v>1661</v>
      </c>
      <c r="B148" s="2441"/>
      <c r="C148" s="2441"/>
      <c r="D148" s="2441"/>
      <c r="E148" s="2441"/>
      <c r="F148" s="2289"/>
      <c r="G148" s="2283">
        <v>20616.640067</v>
      </c>
      <c r="H148" s="2285">
        <v>17511.342381999999</v>
      </c>
      <c r="I148" s="2285">
        <v>13791.738323</v>
      </c>
      <c r="J148" s="2285">
        <v>12978.760818000001</v>
      </c>
      <c r="K148" s="2285">
        <v>14813.859823000001</v>
      </c>
    </row>
    <row r="149" spans="1:11" s="79" customFormat="1" ht="12" customHeight="1">
      <c r="A149" s="204" t="s">
        <v>1585</v>
      </c>
      <c r="B149" s="204"/>
      <c r="C149" s="1608"/>
      <c r="D149" s="1608"/>
      <c r="E149" s="1608"/>
      <c r="F149" s="2294"/>
      <c r="G149" s="1247">
        <v>0</v>
      </c>
      <c r="H149" s="1719">
        <v>0</v>
      </c>
      <c r="I149" s="1719">
        <v>0</v>
      </c>
      <c r="J149" s="1719">
        <v>0</v>
      </c>
      <c r="K149" s="1719">
        <v>0</v>
      </c>
    </row>
    <row r="150" spans="1:11" s="79" customFormat="1" ht="12" customHeight="1">
      <c r="A150" s="177" t="s">
        <v>1639</v>
      </c>
      <c r="B150" s="177"/>
      <c r="C150" s="1611"/>
      <c r="D150" s="1611"/>
      <c r="E150" s="2295"/>
      <c r="F150" s="2296"/>
      <c r="G150" s="1245">
        <v>0</v>
      </c>
      <c r="H150" s="1717">
        <v>0</v>
      </c>
      <c r="I150" s="1717">
        <v>0</v>
      </c>
      <c r="J150" s="1717">
        <v>0</v>
      </c>
      <c r="K150" s="2297">
        <v>-752.34418600000004</v>
      </c>
    </row>
    <row r="151" spans="1:11" s="79" customFormat="1" ht="12" customHeight="1">
      <c r="A151" s="179" t="s">
        <v>10</v>
      </c>
      <c r="B151" s="2287"/>
      <c r="C151" s="2288"/>
      <c r="D151" s="2288"/>
      <c r="E151" s="2288"/>
      <c r="F151" s="2290"/>
      <c r="G151" s="1246">
        <v>20616.640067</v>
      </c>
      <c r="H151" s="180">
        <v>17511.342381999999</v>
      </c>
      <c r="I151" s="180">
        <v>13791.738323</v>
      </c>
      <c r="J151" s="180">
        <v>12978.760818000001</v>
      </c>
      <c r="K151" s="180">
        <v>14061.515637</v>
      </c>
    </row>
    <row r="152" spans="1:11" s="79" customFormat="1" ht="5.0999999999999996" customHeight="1">
      <c r="A152" s="185"/>
      <c r="B152" s="185"/>
      <c r="C152" s="1610"/>
      <c r="D152" s="1610"/>
      <c r="E152" s="1925"/>
      <c r="F152" s="2183"/>
      <c r="G152" s="1249"/>
      <c r="H152" s="1721"/>
      <c r="I152" s="186"/>
      <c r="J152" s="186"/>
      <c r="K152" s="186"/>
    </row>
    <row r="153" spans="1:11" s="79" customFormat="1" ht="12" customHeight="1">
      <c r="A153" s="72" t="s">
        <v>161</v>
      </c>
      <c r="B153" s="72"/>
      <c r="C153" s="1542"/>
      <c r="D153" s="1542"/>
      <c r="E153" s="1541"/>
      <c r="F153" s="2184"/>
      <c r="G153" s="1250">
        <v>12.667163280286399</v>
      </c>
      <c r="H153" s="1722">
        <v>10.754220278928051</v>
      </c>
      <c r="I153" s="287">
        <v>8.4750306944980185</v>
      </c>
      <c r="J153" s="287">
        <v>7.9841883393396902</v>
      </c>
      <c r="K153" s="287">
        <v>8.66</v>
      </c>
    </row>
    <row r="154" spans="1:11" s="79" customFormat="1" ht="12" customHeight="1">
      <c r="A154" s="184" t="s">
        <v>162</v>
      </c>
      <c r="B154" s="184"/>
      <c r="C154" s="1611"/>
      <c r="D154" s="1611"/>
      <c r="E154" s="1926"/>
      <c r="F154" s="2185"/>
      <c r="G154" s="1251">
        <v>12.680817130595351</v>
      </c>
      <c r="H154" s="1723">
        <v>10.751758376453896</v>
      </c>
      <c r="I154" s="288">
        <v>8.4158304556884413</v>
      </c>
      <c r="J154" s="288">
        <v>7.9875139667064099</v>
      </c>
      <c r="K154" s="288">
        <v>8.6199999999999992</v>
      </c>
    </row>
    <row r="155" spans="1:11" s="98" customFormat="1" ht="22.5" customHeight="1">
      <c r="A155" s="677"/>
      <c r="B155" s="677"/>
    </row>
    <row r="156" spans="1:11" s="502" customFormat="1" ht="18.75" customHeight="1">
      <c r="A156" s="501" t="s">
        <v>1753</v>
      </c>
      <c r="B156" s="501"/>
    </row>
    <row r="157" spans="1:11" s="50" customFormat="1" ht="12.75" customHeight="1"/>
    <row r="158" spans="1:11" s="1897" customFormat="1" ht="13.5" customHeight="1">
      <c r="A158" s="68" t="s">
        <v>1</v>
      </c>
      <c r="B158" s="68"/>
      <c r="C158" s="1612"/>
      <c r="D158" s="1612"/>
      <c r="E158" s="1612"/>
      <c r="F158" s="2374"/>
      <c r="G158" s="1235" t="s">
        <v>1157</v>
      </c>
      <c r="H158" s="310" t="s">
        <v>217</v>
      </c>
      <c r="I158" s="481" t="s">
        <v>214</v>
      </c>
      <c r="J158" s="481" t="s">
        <v>173</v>
      </c>
      <c r="K158" s="481" t="s">
        <v>320</v>
      </c>
    </row>
    <row r="159" spans="1:11" s="79" customFormat="1" ht="12" customHeight="1">
      <c r="A159" s="179" t="s">
        <v>10</v>
      </c>
      <c r="B159" s="2287"/>
      <c r="C159" s="1922"/>
      <c r="D159" s="1922"/>
      <c r="E159" s="1922"/>
      <c r="F159" s="2180"/>
      <c r="G159" s="1246">
        <v>20616.640067</v>
      </c>
      <c r="H159" s="1718">
        <v>17511.342381999999</v>
      </c>
      <c r="I159" s="180">
        <v>13791.738323</v>
      </c>
      <c r="J159" s="180">
        <v>12978.760818000001</v>
      </c>
      <c r="K159" s="180">
        <v>14061.515637</v>
      </c>
    </row>
    <row r="160" spans="1:11" s="79" customFormat="1" ht="12" customHeight="1">
      <c r="A160" s="72" t="s">
        <v>1145</v>
      </c>
      <c r="B160" s="72"/>
      <c r="C160" s="1923"/>
      <c r="D160" s="1923"/>
      <c r="E160" s="1923"/>
      <c r="F160" s="2181"/>
      <c r="G160" s="1247">
        <v>-2100.8201170000002</v>
      </c>
      <c r="H160" s="181">
        <v>-468.696797</v>
      </c>
      <c r="I160" s="181">
        <v>2946.6550000000002</v>
      </c>
      <c r="J160" s="181">
        <v>0</v>
      </c>
      <c r="K160" s="181">
        <v>0</v>
      </c>
    </row>
    <row r="161" spans="1:12" s="79" customFormat="1" ht="12" customHeight="1">
      <c r="A161" s="72" t="s">
        <v>1070</v>
      </c>
      <c r="B161" s="72"/>
      <c r="C161" s="1923"/>
      <c r="D161" s="1923"/>
      <c r="E161" s="1923"/>
      <c r="F161" s="2181"/>
      <c r="G161" s="1247">
        <v>191.428</v>
      </c>
      <c r="H161" s="181">
        <v>123.584</v>
      </c>
      <c r="I161" s="181">
        <v>45.411999999999999</v>
      </c>
      <c r="J161" s="181">
        <v>0</v>
      </c>
      <c r="K161" s="181">
        <v>0</v>
      </c>
    </row>
    <row r="162" spans="1:12" s="79" customFormat="1" ht="21" customHeight="1">
      <c r="A162" s="2436" t="s">
        <v>1071</v>
      </c>
      <c r="B162" s="2436"/>
      <c r="C162" s="1921"/>
      <c r="D162" s="1921"/>
      <c r="E162" s="1921"/>
      <c r="F162" s="2179"/>
      <c r="G162" s="1245">
        <v>-191.428</v>
      </c>
      <c r="H162" s="178">
        <v>-123.584</v>
      </c>
      <c r="I162" s="178">
        <v>-45.411999999999999</v>
      </c>
      <c r="J162" s="178">
        <v>0</v>
      </c>
      <c r="K162" s="178">
        <v>0</v>
      </c>
      <c r="L162" s="82"/>
    </row>
    <row r="163" spans="1:12" s="79" customFormat="1" ht="21" customHeight="1">
      <c r="A163" s="2438" t="s">
        <v>1072</v>
      </c>
      <c r="B163" s="2443"/>
      <c r="C163" s="2375"/>
      <c r="D163" s="2375"/>
      <c r="E163" s="2375"/>
      <c r="F163" s="2376"/>
      <c r="G163" s="1562">
        <v>-2100.8201170000002</v>
      </c>
      <c r="H163" s="1563">
        <v>-468.696797</v>
      </c>
      <c r="I163" s="1563">
        <v>2946.6550000000002</v>
      </c>
      <c r="J163" s="1563">
        <v>0</v>
      </c>
      <c r="K163" s="1563">
        <v>0</v>
      </c>
      <c r="L163" s="82"/>
    </row>
    <row r="164" spans="1:12" s="79" customFormat="1" ht="12" customHeight="1">
      <c r="A164" s="1588" t="s">
        <v>1073</v>
      </c>
      <c r="B164" s="2373"/>
      <c r="C164" s="2377"/>
      <c r="D164" s="2377"/>
      <c r="E164" s="2377"/>
      <c r="F164" s="2178"/>
      <c r="G164" s="1244">
        <v>7148.7628800000002</v>
      </c>
      <c r="H164" s="176">
        <v>3478.0380030000001</v>
      </c>
      <c r="I164" s="176">
        <v>-1216.3994439999999</v>
      </c>
      <c r="J164" s="176">
        <v>-143.07693353006451</v>
      </c>
      <c r="K164" s="176">
        <v>-53.328482803239325</v>
      </c>
    </row>
    <row r="165" spans="1:12" s="79" customFormat="1" ht="12" customHeight="1">
      <c r="A165" s="177" t="s">
        <v>1095</v>
      </c>
      <c r="B165" s="177"/>
      <c r="C165" s="1921"/>
      <c r="D165" s="1921"/>
      <c r="E165" s="1921"/>
      <c r="F165" s="2179"/>
      <c r="G165" s="1245">
        <v>-4526.1570000000002</v>
      </c>
      <c r="H165" s="178">
        <v>-2424.8620000000001</v>
      </c>
      <c r="I165" s="178">
        <v>1006.045</v>
      </c>
      <c r="J165" s="178">
        <v>90.389874530064503</v>
      </c>
      <c r="K165" s="178">
        <v>143.39639680323933</v>
      </c>
    </row>
    <row r="166" spans="1:12" s="79" customFormat="1" ht="21" customHeight="1">
      <c r="A166" s="2438" t="s">
        <v>1076</v>
      </c>
      <c r="B166" s="2443"/>
      <c r="C166" s="2375"/>
      <c r="D166" s="2375"/>
      <c r="E166" s="2375"/>
      <c r="F166" s="2376"/>
      <c r="G166" s="1562">
        <v>2622.6058800000001</v>
      </c>
      <c r="H166" s="1563">
        <v>1053.176003</v>
      </c>
      <c r="I166" s="1563">
        <v>-210.354444</v>
      </c>
      <c r="J166" s="1563">
        <v>-52.687058999999998</v>
      </c>
      <c r="K166" s="1563">
        <v>-90.067914000000002</v>
      </c>
      <c r="L166" s="82"/>
    </row>
    <row r="167" spans="1:12" s="79" customFormat="1" ht="12" customHeight="1">
      <c r="A167" s="179" t="s">
        <v>1074</v>
      </c>
      <c r="B167" s="2287"/>
      <c r="C167" s="1922"/>
      <c r="D167" s="1922"/>
      <c r="E167" s="1922"/>
      <c r="F167" s="2180"/>
      <c r="G167" s="1246">
        <v>521.78576199999998</v>
      </c>
      <c r="H167" s="180">
        <v>584.47920599999998</v>
      </c>
      <c r="I167" s="180">
        <v>2736.3005560000001</v>
      </c>
      <c r="J167" s="180">
        <v>-52.687058999999998</v>
      </c>
      <c r="K167" s="180">
        <v>-90.067914000000002</v>
      </c>
    </row>
    <row r="168" spans="1:12" s="81" customFormat="1" ht="12" customHeight="1">
      <c r="A168" s="1585" t="s">
        <v>1075</v>
      </c>
      <c r="B168" s="2287"/>
      <c r="C168" s="1922"/>
      <c r="D168" s="1922"/>
      <c r="E168" s="1922"/>
      <c r="F168" s="2180"/>
      <c r="G168" s="1586">
        <v>21138.425829</v>
      </c>
      <c r="H168" s="1587">
        <v>18095.821586999999</v>
      </c>
      <c r="I168" s="1587">
        <v>16528.038877999999</v>
      </c>
      <c r="J168" s="1587">
        <v>12926.073759000001</v>
      </c>
      <c r="K168" s="1587">
        <v>13971.447722999999</v>
      </c>
      <c r="L168" s="1564"/>
    </row>
    <row r="169" spans="1:12" s="2397" customFormat="1" ht="12" customHeight="1">
      <c r="A169" s="2394"/>
      <c r="B169" s="2394"/>
      <c r="C169" s="2395"/>
      <c r="D169" s="2395"/>
      <c r="E169" s="2395"/>
      <c r="F169" s="2395"/>
      <c r="G169" s="2395"/>
      <c r="H169" s="2395"/>
      <c r="I169" s="2395"/>
      <c r="J169" s="2395"/>
      <c r="K169" s="2395"/>
      <c r="L169" s="2396"/>
    </row>
    <row r="170" spans="1:12" s="79" customFormat="1" ht="12" customHeight="1">
      <c r="A170" s="2441" t="s">
        <v>1661</v>
      </c>
      <c r="B170" s="2441"/>
      <c r="C170" s="2441"/>
      <c r="D170" s="2441"/>
      <c r="E170" s="2441"/>
      <c r="F170" s="2289"/>
      <c r="G170" s="2283">
        <v>21138.425829</v>
      </c>
      <c r="H170" s="2285">
        <v>18095.821586999999</v>
      </c>
      <c r="I170" s="2285">
        <v>16528.038877999999</v>
      </c>
      <c r="J170" s="2285">
        <v>12926.073759000001</v>
      </c>
      <c r="K170" s="2285">
        <v>14723.791909</v>
      </c>
    </row>
    <row r="171" spans="1:12" s="79" customFormat="1" ht="12" customHeight="1">
      <c r="A171" s="177" t="s">
        <v>1639</v>
      </c>
      <c r="B171" s="177"/>
      <c r="C171" s="1611"/>
      <c r="D171" s="1611"/>
      <c r="E171" s="2295"/>
      <c r="F171" s="2296"/>
      <c r="G171" s="1245">
        <v>0</v>
      </c>
      <c r="H171" s="1717">
        <v>0</v>
      </c>
      <c r="I171" s="1717">
        <v>0</v>
      </c>
      <c r="J171" s="1717">
        <v>0</v>
      </c>
      <c r="K171" s="2297">
        <v>-752.34418600000004</v>
      </c>
    </row>
    <row r="172" spans="1:12" s="79" customFormat="1" ht="12" customHeight="1">
      <c r="A172" s="204"/>
      <c r="B172" s="204"/>
      <c r="C172" s="1542"/>
      <c r="D172" s="1541"/>
      <c r="E172" s="1541"/>
      <c r="F172" s="1541"/>
      <c r="G172" s="1541"/>
      <c r="H172" s="1541"/>
      <c r="I172" s="1541"/>
      <c r="J172" s="1541"/>
    </row>
    <row r="173" spans="1:12" s="98" customFormat="1" ht="22.5" customHeight="1">
      <c r="A173" s="665"/>
      <c r="B173" s="665"/>
      <c r="C173" s="675"/>
      <c r="D173" s="675"/>
      <c r="E173" s="675"/>
      <c r="F173" s="675"/>
      <c r="G173" s="675"/>
      <c r="H173" s="675"/>
      <c r="I173" s="675"/>
      <c r="J173" s="675"/>
      <c r="K173" s="675"/>
    </row>
    <row r="174" spans="1:12" s="502" customFormat="1" ht="18.75" customHeight="1">
      <c r="A174" s="501" t="s">
        <v>1754</v>
      </c>
      <c r="B174" s="501"/>
    </row>
    <row r="175" spans="1:12" s="50" customFormat="1" ht="12.75" customHeight="1"/>
    <row r="176" spans="1:12" s="78" customFormat="1" ht="13.5" customHeight="1">
      <c r="A176" s="467"/>
      <c r="B176" s="467"/>
      <c r="C176" s="1252" t="s">
        <v>5</v>
      </c>
      <c r="D176" s="2227" t="s">
        <v>3</v>
      </c>
      <c r="E176" s="2227" t="s">
        <v>6</v>
      </c>
      <c r="F176" s="2227" t="s">
        <v>2</v>
      </c>
      <c r="G176" s="469" t="s">
        <v>5</v>
      </c>
      <c r="H176" s="469" t="s">
        <v>3</v>
      </c>
      <c r="I176" s="468" t="s">
        <v>6</v>
      </c>
      <c r="J176" s="468" t="s">
        <v>2</v>
      </c>
      <c r="K176" s="468" t="s">
        <v>5</v>
      </c>
    </row>
    <row r="177" spans="1:11" s="78" customFormat="1" ht="13.5" customHeight="1">
      <c r="A177" s="190" t="s">
        <v>1</v>
      </c>
      <c r="B177" s="190"/>
      <c r="C177" s="1253" t="s">
        <v>1547</v>
      </c>
      <c r="D177" s="2228" t="s">
        <v>1157</v>
      </c>
      <c r="E177" s="2228" t="s">
        <v>1157</v>
      </c>
      <c r="F177" s="2228" t="s">
        <v>1157</v>
      </c>
      <c r="G177" s="2228" t="s">
        <v>1157</v>
      </c>
      <c r="H177" s="2228" t="s">
        <v>217</v>
      </c>
      <c r="I177" s="2228" t="s">
        <v>217</v>
      </c>
      <c r="J177" s="2228" t="s">
        <v>217</v>
      </c>
      <c r="K177" s="2228" t="s">
        <v>217</v>
      </c>
    </row>
    <row r="178" spans="1:11" s="78" customFormat="1" ht="13.5" customHeight="1">
      <c r="A178" s="1598" t="s">
        <v>1096</v>
      </c>
      <c r="B178" s="1595"/>
      <c r="C178" s="1596"/>
      <c r="D178" s="1597"/>
      <c r="E178" s="1597"/>
      <c r="F178" s="1597"/>
      <c r="G178" s="1597"/>
      <c r="H178" s="1597"/>
      <c r="I178" s="1597"/>
      <c r="J178" s="1597"/>
      <c r="K178" s="1597"/>
    </row>
    <row r="179" spans="1:11" s="79" customFormat="1" ht="12" customHeight="1">
      <c r="A179" s="72" t="s">
        <v>17</v>
      </c>
      <c r="B179" s="72"/>
      <c r="C179" s="1254">
        <v>304557.572254</v>
      </c>
      <c r="D179" s="470">
        <v>58505.157837999999</v>
      </c>
      <c r="E179" s="470">
        <v>213374.75446699999</v>
      </c>
      <c r="F179" s="470">
        <v>171346.28130500001</v>
      </c>
      <c r="G179" s="470">
        <v>363330.01344299997</v>
      </c>
      <c r="H179" s="470">
        <v>167171.36564500001</v>
      </c>
      <c r="I179" s="470">
        <v>401560.30865299999</v>
      </c>
      <c r="J179" s="470">
        <v>481844.22230600001</v>
      </c>
      <c r="K179" s="470">
        <v>397835.45407199999</v>
      </c>
    </row>
    <row r="180" spans="1:11" s="79" customFormat="1" ht="12" customHeight="1">
      <c r="A180" s="66" t="s">
        <v>257</v>
      </c>
      <c r="B180" s="66"/>
      <c r="C180" s="1254">
        <v>203498.92678000001</v>
      </c>
      <c r="D180" s="470">
        <v>373409.07725099998</v>
      </c>
      <c r="E180" s="470">
        <v>111976.860443</v>
      </c>
      <c r="F180" s="470">
        <v>191487.363557</v>
      </c>
      <c r="G180" s="470">
        <v>53845.197053000004</v>
      </c>
      <c r="H180" s="470">
        <v>180881.70864600001</v>
      </c>
      <c r="I180" s="470">
        <v>29585.966326999998</v>
      </c>
      <c r="J180" s="470">
        <v>52673.110594999998</v>
      </c>
      <c r="K180" s="470">
        <v>65459.011213999998</v>
      </c>
    </row>
    <row r="181" spans="1:11" s="79" customFormat="1" ht="12" customHeight="1">
      <c r="A181" s="66" t="s">
        <v>258</v>
      </c>
      <c r="B181" s="66"/>
      <c r="C181" s="1254">
        <v>1476185.604824</v>
      </c>
      <c r="D181" s="470">
        <v>1438839.237439</v>
      </c>
      <c r="E181" s="470">
        <v>1387742.129773</v>
      </c>
      <c r="F181" s="470">
        <v>1369270.953894</v>
      </c>
      <c r="G181" s="470">
        <v>1343831.7755519999</v>
      </c>
      <c r="H181" s="470">
        <v>1340831.0276560001</v>
      </c>
      <c r="I181" s="470">
        <v>1332945.138459</v>
      </c>
      <c r="J181" s="470">
        <v>1329664.645063</v>
      </c>
      <c r="K181" s="470">
        <v>1315104.4977879999</v>
      </c>
    </row>
    <row r="182" spans="1:11" s="79" customFormat="1" ht="12" customHeight="1">
      <c r="A182" s="187" t="s">
        <v>221</v>
      </c>
      <c r="B182" s="187"/>
      <c r="C182" s="1254">
        <v>287905.52910799999</v>
      </c>
      <c r="D182" s="470">
        <v>268302.45311900001</v>
      </c>
      <c r="E182" s="470">
        <v>269756.87675499998</v>
      </c>
      <c r="F182" s="470">
        <v>265786.64630000002</v>
      </c>
      <c r="G182" s="470">
        <v>280729.56472000002</v>
      </c>
      <c r="H182" s="470">
        <v>277764.26092500001</v>
      </c>
      <c r="I182" s="470">
        <v>286217.03684299998</v>
      </c>
      <c r="J182" s="470">
        <v>273832.43530999997</v>
      </c>
      <c r="K182" s="470">
        <v>267397.20807699999</v>
      </c>
    </row>
    <row r="183" spans="1:11" s="79" customFormat="1" ht="12" customHeight="1">
      <c r="A183" s="66" t="s">
        <v>63</v>
      </c>
      <c r="B183" s="66"/>
      <c r="C183" s="1254">
        <v>26545.451271999998</v>
      </c>
      <c r="D183" s="470">
        <v>26869.582689999999</v>
      </c>
      <c r="E183" s="470">
        <v>27215.096858000001</v>
      </c>
      <c r="F183" s="470">
        <v>30756.111936000001</v>
      </c>
      <c r="G183" s="470">
        <v>33477.106226000004</v>
      </c>
      <c r="H183" s="470">
        <v>29825.851051000001</v>
      </c>
      <c r="I183" s="470">
        <v>26682.10095</v>
      </c>
      <c r="J183" s="470">
        <v>26269.845787999999</v>
      </c>
      <c r="K183" s="470">
        <v>29035.740830999999</v>
      </c>
    </row>
    <row r="184" spans="1:11" s="79" customFormat="1" ht="12" customHeight="1">
      <c r="A184" s="66" t="s">
        <v>64</v>
      </c>
      <c r="B184" s="66"/>
      <c r="C184" s="1254">
        <v>45606.542814</v>
      </c>
      <c r="D184" s="470">
        <v>42866.368349999997</v>
      </c>
      <c r="E184" s="470">
        <v>40779.816645999999</v>
      </c>
      <c r="F184" s="470">
        <v>39457.941962999997</v>
      </c>
      <c r="G184" s="470">
        <v>36602.435236999998</v>
      </c>
      <c r="H184" s="470">
        <v>35512.056342999997</v>
      </c>
      <c r="I184" s="470">
        <v>33197.226240999997</v>
      </c>
      <c r="J184" s="470">
        <v>30604.482</v>
      </c>
      <c r="K184" s="470">
        <v>30058.518</v>
      </c>
    </row>
    <row r="185" spans="1:11" s="79" customFormat="1" ht="12" customHeight="1">
      <c r="A185" s="66" t="s">
        <v>65</v>
      </c>
      <c r="B185" s="66"/>
      <c r="C185" s="1254">
        <v>240880.530031</v>
      </c>
      <c r="D185" s="470">
        <v>235736.042919</v>
      </c>
      <c r="E185" s="470">
        <v>153396.739577</v>
      </c>
      <c r="F185" s="470">
        <v>141665.72658799999</v>
      </c>
      <c r="G185" s="470">
        <v>134187.85247700001</v>
      </c>
      <c r="H185" s="470">
        <v>130939.237097</v>
      </c>
      <c r="I185" s="470">
        <v>128608.138383</v>
      </c>
      <c r="J185" s="470">
        <v>136576.67382600001</v>
      </c>
      <c r="K185" s="470">
        <v>142676.48901799999</v>
      </c>
    </row>
    <row r="186" spans="1:11" s="79" customFormat="1" ht="12" customHeight="1">
      <c r="A186" s="66" t="s">
        <v>66</v>
      </c>
      <c r="B186" s="66"/>
      <c r="C186" s="1254">
        <v>113611.385167</v>
      </c>
      <c r="D186" s="470">
        <v>118667.402503</v>
      </c>
      <c r="E186" s="470">
        <v>123314.53773900001</v>
      </c>
      <c r="F186" s="470">
        <v>138273.40959200001</v>
      </c>
      <c r="G186" s="470">
        <v>148490.51096300001</v>
      </c>
      <c r="H186" s="470">
        <v>152882.672215</v>
      </c>
      <c r="I186" s="470">
        <v>157212.807654</v>
      </c>
      <c r="J186" s="470">
        <v>155004.77359</v>
      </c>
      <c r="K186" s="470">
        <v>155361.56564099999</v>
      </c>
    </row>
    <row r="187" spans="1:11" s="79" customFormat="1" ht="12" customHeight="1">
      <c r="A187" s="66" t="s">
        <v>33</v>
      </c>
      <c r="B187" s="66"/>
      <c r="C187" s="1254">
        <v>28421.916921</v>
      </c>
      <c r="D187" s="470">
        <v>30403.853685999999</v>
      </c>
      <c r="E187" s="470">
        <v>29989.145710000001</v>
      </c>
      <c r="F187" s="470">
        <v>31240.939856000001</v>
      </c>
      <c r="G187" s="470">
        <v>31764.211487</v>
      </c>
      <c r="H187" s="470">
        <v>32753.122715000001</v>
      </c>
      <c r="I187" s="470">
        <v>32913.861312000001</v>
      </c>
      <c r="J187" s="470">
        <v>33824.850023999999</v>
      </c>
      <c r="K187" s="470">
        <v>33453.260738999998</v>
      </c>
    </row>
    <row r="188" spans="1:11" s="79" customFormat="1" ht="12" customHeight="1">
      <c r="A188" s="66" t="s">
        <v>1221</v>
      </c>
      <c r="B188" s="66"/>
      <c r="C188" s="1254">
        <v>5949.416365</v>
      </c>
      <c r="D188" s="470">
        <v>5866.2290629999998</v>
      </c>
      <c r="E188" s="470">
        <v>5785.9619830000001</v>
      </c>
      <c r="F188" s="470">
        <v>5880.7904950000002</v>
      </c>
      <c r="G188" s="470">
        <v>5918.5797030000003</v>
      </c>
      <c r="H188" s="470">
        <v>5801.8069260000002</v>
      </c>
      <c r="I188" s="470">
        <v>5689.673597</v>
      </c>
      <c r="J188" s="470">
        <v>5585.0782099999997</v>
      </c>
      <c r="K188" s="470">
        <v>5260.4895370000004</v>
      </c>
    </row>
    <row r="189" spans="1:11" s="80" customFormat="1" ht="12" customHeight="1">
      <c r="A189" s="67" t="s">
        <v>18</v>
      </c>
      <c r="B189" s="67"/>
      <c r="C189" s="1254">
        <v>6192.0806430000002</v>
      </c>
      <c r="D189" s="471">
        <v>6285.6781989999999</v>
      </c>
      <c r="E189" s="471">
        <v>6181.9021480000001</v>
      </c>
      <c r="F189" s="471">
        <v>6302.3323330000003</v>
      </c>
      <c r="G189" s="471">
        <v>6362.6956650000002</v>
      </c>
      <c r="H189" s="471">
        <v>6511.2986220000003</v>
      </c>
      <c r="I189" s="471">
        <v>6947.4185180000004</v>
      </c>
      <c r="J189" s="471">
        <v>6791.328614</v>
      </c>
      <c r="K189" s="471">
        <v>6774.3315050000001</v>
      </c>
    </row>
    <row r="190" spans="1:11" s="79" customFormat="1" ht="12" customHeight="1">
      <c r="A190" s="66" t="s">
        <v>19</v>
      </c>
      <c r="B190" s="66"/>
      <c r="C190" s="1254">
        <v>1251.423106</v>
      </c>
      <c r="D190" s="470">
        <v>1212.787951</v>
      </c>
      <c r="E190" s="470">
        <v>1188.3740660000001</v>
      </c>
      <c r="F190" s="470">
        <v>1099.4401310000001</v>
      </c>
      <c r="G190" s="470">
        <v>1065.1960120000001</v>
      </c>
      <c r="H190" s="470">
        <v>1104.0824</v>
      </c>
      <c r="I190" s="470">
        <v>1369.0599810000001</v>
      </c>
      <c r="J190" s="470">
        <v>1317.280444</v>
      </c>
      <c r="K190" s="470">
        <v>1276.1593829999999</v>
      </c>
    </row>
    <row r="191" spans="1:11" s="79" customFormat="1" ht="12" customHeight="1">
      <c r="A191" s="66" t="s">
        <v>20</v>
      </c>
      <c r="B191" s="66"/>
      <c r="C191" s="1254">
        <v>13633.75614</v>
      </c>
      <c r="D191" s="470">
        <v>13830.462036999999</v>
      </c>
      <c r="E191" s="470">
        <v>13421.672359</v>
      </c>
      <c r="F191" s="470">
        <v>13513.961241999999</v>
      </c>
      <c r="G191" s="470">
        <v>13383.229128000001</v>
      </c>
      <c r="H191" s="470">
        <v>12497.641906000001</v>
      </c>
      <c r="I191" s="470">
        <v>11215.036865</v>
      </c>
      <c r="J191" s="470">
        <v>11066.683616</v>
      </c>
      <c r="K191" s="470">
        <v>11005.837869999999</v>
      </c>
    </row>
    <row r="192" spans="1:11" s="79" customFormat="1" ht="12" customHeight="1">
      <c r="A192" s="67" t="s">
        <v>199</v>
      </c>
      <c r="B192" s="67"/>
      <c r="C192" s="1254">
        <v>677.72858699999995</v>
      </c>
      <c r="D192" s="470">
        <v>692.47954000000004</v>
      </c>
      <c r="E192" s="470">
        <v>238.249698</v>
      </c>
      <c r="F192" s="470">
        <v>1118.572424</v>
      </c>
      <c r="G192" s="470">
        <v>252.481616</v>
      </c>
      <c r="H192" s="470">
        <v>225.12578500000001</v>
      </c>
      <c r="I192" s="470">
        <v>213.27768699999999</v>
      </c>
      <c r="J192" s="470">
        <v>210.884659</v>
      </c>
      <c r="K192" s="470">
        <v>150.15302299999999</v>
      </c>
    </row>
    <row r="193" spans="1:11" s="79" customFormat="1" ht="12" customHeight="1">
      <c r="A193" s="177" t="s">
        <v>21</v>
      </c>
      <c r="B193" s="177"/>
      <c r="C193" s="1255">
        <v>34961.643401000001</v>
      </c>
      <c r="D193" s="472">
        <v>27854.530502000001</v>
      </c>
      <c r="E193" s="472">
        <v>38538.899235999997</v>
      </c>
      <c r="F193" s="472">
        <v>38498.897158</v>
      </c>
      <c r="G193" s="472">
        <v>29856.942179999998</v>
      </c>
      <c r="H193" s="472">
        <v>30805.800221000001</v>
      </c>
      <c r="I193" s="472">
        <v>40616.700291000001</v>
      </c>
      <c r="J193" s="472">
        <v>36606.619413</v>
      </c>
      <c r="K193" s="472">
        <v>38140.129580000001</v>
      </c>
    </row>
    <row r="194" spans="1:11" s="79" customFormat="1" ht="12" customHeight="1">
      <c r="A194" s="179" t="s">
        <v>22</v>
      </c>
      <c r="B194" s="179"/>
      <c r="C194" s="1256">
        <v>2789879.5074149999</v>
      </c>
      <c r="D194" s="473">
        <v>2649341.3430849998</v>
      </c>
      <c r="E194" s="473">
        <v>2422901.0174599998</v>
      </c>
      <c r="F194" s="473">
        <v>2445699.3687720001</v>
      </c>
      <c r="G194" s="473">
        <v>2483097.7914610002</v>
      </c>
      <c r="H194" s="473">
        <v>2405507.0581530002</v>
      </c>
      <c r="I194" s="473">
        <v>2494973.7517610001</v>
      </c>
      <c r="J194" s="473">
        <v>2581872.9134570002</v>
      </c>
      <c r="K194" s="473">
        <v>2498988.8462769999</v>
      </c>
    </row>
    <row r="195" spans="1:11" s="78" customFormat="1" ht="13.5" customHeight="1">
      <c r="A195" s="1598" t="s">
        <v>1097</v>
      </c>
      <c r="B195" s="1595"/>
      <c r="C195" s="1596"/>
      <c r="D195" s="1597"/>
      <c r="E195" s="1597"/>
      <c r="F195" s="1597"/>
      <c r="G195" s="1597"/>
      <c r="H195" s="1597"/>
      <c r="I195" s="1597"/>
      <c r="J195" s="1597"/>
      <c r="K195" s="1597"/>
    </row>
    <row r="196" spans="1:11" s="79" customFormat="1" ht="12" customHeight="1">
      <c r="A196" s="72" t="s">
        <v>259</v>
      </c>
      <c r="B196" s="72"/>
      <c r="C196" s="1254">
        <v>263201.21796799998</v>
      </c>
      <c r="D196" s="470">
        <v>214214.47771199999</v>
      </c>
      <c r="E196" s="470">
        <v>187029.502075</v>
      </c>
      <c r="F196" s="470">
        <v>214438.289062</v>
      </c>
      <c r="G196" s="470">
        <v>257434.731982</v>
      </c>
      <c r="H196" s="470">
        <v>234218.572419</v>
      </c>
      <c r="I196" s="470">
        <v>260902.95688400001</v>
      </c>
      <c r="J196" s="470">
        <v>318503.97019999998</v>
      </c>
      <c r="K196" s="470">
        <v>336528.252729</v>
      </c>
    </row>
    <row r="197" spans="1:11" s="79" customFormat="1" ht="12" customHeight="1">
      <c r="A197" s="66" t="s">
        <v>23</v>
      </c>
      <c r="B197" s="66"/>
      <c r="C197" s="1254">
        <v>963101.94828200003</v>
      </c>
      <c r="D197" s="470">
        <v>941534.05895099998</v>
      </c>
      <c r="E197" s="470">
        <v>887812.57085100003</v>
      </c>
      <c r="F197" s="470">
        <v>881920.11032400001</v>
      </c>
      <c r="G197" s="470">
        <v>900180.43761899997</v>
      </c>
      <c r="H197" s="470">
        <v>867903.88793600001</v>
      </c>
      <c r="I197" s="470">
        <v>925450.66175900004</v>
      </c>
      <c r="J197" s="470">
        <v>996371.94966599997</v>
      </c>
      <c r="K197" s="470">
        <v>889042.87659700005</v>
      </c>
    </row>
    <row r="198" spans="1:11" s="79" customFormat="1" ht="12" customHeight="1">
      <c r="A198" s="66" t="s">
        <v>65</v>
      </c>
      <c r="B198" s="66"/>
      <c r="C198" s="1254">
        <v>191047.58765599999</v>
      </c>
      <c r="D198" s="470">
        <v>184970.965321</v>
      </c>
      <c r="E198" s="470">
        <v>126158.196001</v>
      </c>
      <c r="F198" s="470">
        <v>108922.4495</v>
      </c>
      <c r="G198" s="470">
        <v>108474.02551399999</v>
      </c>
      <c r="H198" s="470">
        <v>111310.06991999999</v>
      </c>
      <c r="I198" s="470">
        <v>103208.957016</v>
      </c>
      <c r="J198" s="470">
        <v>111995.738341</v>
      </c>
      <c r="K198" s="470">
        <v>112781.871052</v>
      </c>
    </row>
    <row r="199" spans="1:11" s="79" customFormat="1" ht="12" customHeight="1">
      <c r="A199" s="66" t="s">
        <v>163</v>
      </c>
      <c r="B199" s="66"/>
      <c r="C199" s="1254">
        <v>853409.60243199999</v>
      </c>
      <c r="D199" s="470">
        <v>812025.11081700004</v>
      </c>
      <c r="E199" s="470">
        <v>724761.44361099997</v>
      </c>
      <c r="F199" s="470">
        <v>742191.53068600001</v>
      </c>
      <c r="G199" s="470">
        <v>745055.02799500001</v>
      </c>
      <c r="H199" s="470">
        <v>711554.97179500002</v>
      </c>
      <c r="I199" s="470">
        <v>718301.99300999998</v>
      </c>
      <c r="J199" s="470">
        <v>695638.49594299996</v>
      </c>
      <c r="K199" s="470">
        <v>689923.44762400002</v>
      </c>
    </row>
    <row r="200" spans="1:11" s="79" customFormat="1" ht="12" customHeight="1">
      <c r="A200" s="66" t="s">
        <v>67</v>
      </c>
      <c r="B200" s="66"/>
      <c r="C200" s="1254">
        <v>45606.542814</v>
      </c>
      <c r="D200" s="470">
        <v>42866.368349999997</v>
      </c>
      <c r="E200" s="470">
        <v>40779.816645999999</v>
      </c>
      <c r="F200" s="470">
        <v>39457.941962999997</v>
      </c>
      <c r="G200" s="470">
        <v>36602.435236999998</v>
      </c>
      <c r="H200" s="470">
        <v>35512.056342999997</v>
      </c>
      <c r="I200" s="470">
        <v>33197.226240999997</v>
      </c>
      <c r="J200" s="470">
        <v>30604.482</v>
      </c>
      <c r="K200" s="470">
        <v>30058.518</v>
      </c>
    </row>
    <row r="201" spans="1:11" s="79" customFormat="1" ht="12" customHeight="1">
      <c r="A201" s="67" t="s">
        <v>200</v>
      </c>
      <c r="B201" s="67"/>
      <c r="C201" s="1254">
        <v>207103.92603500001</v>
      </c>
      <c r="D201" s="470">
        <v>216799.23043600001</v>
      </c>
      <c r="E201" s="470">
        <v>217624.50016600001</v>
      </c>
      <c r="F201" s="470">
        <v>224093.255829</v>
      </c>
      <c r="G201" s="470">
        <v>221564.28851799999</v>
      </c>
      <c r="H201" s="470">
        <v>230905.62040399999</v>
      </c>
      <c r="I201" s="470">
        <v>228880.80025199999</v>
      </c>
      <c r="J201" s="470">
        <v>227008.755</v>
      </c>
      <c r="K201" s="470">
        <v>226366.753</v>
      </c>
    </row>
    <row r="202" spans="1:11" s="79" customFormat="1" ht="12" customHeight="1">
      <c r="A202" s="67" t="s">
        <v>201</v>
      </c>
      <c r="B202" s="67"/>
      <c r="C202" s="1257">
        <v>2205.1480000000001</v>
      </c>
      <c r="D202" s="474">
        <v>1963.6110000000001</v>
      </c>
      <c r="E202" s="474">
        <v>2023.4380000000001</v>
      </c>
      <c r="F202" s="474">
        <v>2071.625</v>
      </c>
      <c r="G202" s="474">
        <v>2075.8670000000002</v>
      </c>
      <c r="H202" s="474">
        <v>1957.67</v>
      </c>
      <c r="I202" s="474">
        <v>2036.405</v>
      </c>
      <c r="J202" s="474">
        <v>2099.3180000000002</v>
      </c>
      <c r="K202" s="474">
        <v>2115.8330000000001</v>
      </c>
    </row>
    <row r="203" spans="1:11" s="79" customFormat="1" ht="12" customHeight="1">
      <c r="A203" s="66" t="s">
        <v>68</v>
      </c>
      <c r="B203" s="66"/>
      <c r="C203" s="1254">
        <v>2982.8697619999998</v>
      </c>
      <c r="D203" s="470">
        <v>1722.7881010000001</v>
      </c>
      <c r="E203" s="470">
        <v>4604.4067169999998</v>
      </c>
      <c r="F203" s="470">
        <v>3056.6548910000001</v>
      </c>
      <c r="G203" s="470">
        <v>1728.8379190000001</v>
      </c>
      <c r="H203" s="470">
        <v>3277.4292449999998</v>
      </c>
      <c r="I203" s="470">
        <v>4220.8328170000004</v>
      </c>
      <c r="J203" s="470">
        <v>3004.2006759999999</v>
      </c>
      <c r="K203" s="470">
        <v>8231.7612059999992</v>
      </c>
    </row>
    <row r="204" spans="1:11" s="79" customFormat="1" ht="12" customHeight="1">
      <c r="A204" s="67" t="s">
        <v>69</v>
      </c>
      <c r="B204" s="67"/>
      <c r="C204" s="1254">
        <v>6063.6541950000001</v>
      </c>
      <c r="D204" s="470">
        <v>6017.9645799999998</v>
      </c>
      <c r="E204" s="470">
        <v>2961.4669410000001</v>
      </c>
      <c r="F204" s="470">
        <v>3134.8053920000002</v>
      </c>
      <c r="G204" s="470">
        <v>3839.717337</v>
      </c>
      <c r="H204" s="470">
        <v>3205.0145659999998</v>
      </c>
      <c r="I204" s="470">
        <v>2033.629858</v>
      </c>
      <c r="J204" s="470">
        <v>2064.1387850000001</v>
      </c>
      <c r="K204" s="470">
        <v>1799.091872</v>
      </c>
    </row>
    <row r="205" spans="1:11" s="79" customFormat="1" ht="12" customHeight="1">
      <c r="A205" s="66" t="s">
        <v>24</v>
      </c>
      <c r="B205" s="66"/>
      <c r="C205" s="1254">
        <v>43997.372141</v>
      </c>
      <c r="D205" s="470">
        <v>31907.777310000001</v>
      </c>
      <c r="E205" s="470">
        <v>43322.347709000001</v>
      </c>
      <c r="F205" s="470">
        <v>45379.311809999999</v>
      </c>
      <c r="G205" s="470">
        <v>27860.709391</v>
      </c>
      <c r="H205" s="470">
        <v>31933.834683000001</v>
      </c>
      <c r="I205" s="470">
        <v>48966.303634999997</v>
      </c>
      <c r="J205" s="470">
        <v>39131.744735</v>
      </c>
      <c r="K205" s="470">
        <v>47643.846769000003</v>
      </c>
    </row>
    <row r="206" spans="1:11" s="79" customFormat="1" ht="12" customHeight="1">
      <c r="A206" s="66" t="s">
        <v>202</v>
      </c>
      <c r="B206" s="66"/>
      <c r="C206" s="1254">
        <v>126.542056</v>
      </c>
      <c r="D206" s="470">
        <v>100.07974</v>
      </c>
      <c r="E206" s="470">
        <v>89.210999999999999</v>
      </c>
      <c r="F206" s="470">
        <v>884.41498000000001</v>
      </c>
      <c r="G206" s="470">
        <v>88.968999999999994</v>
      </c>
      <c r="H206" s="470">
        <v>53.05</v>
      </c>
      <c r="I206" s="470">
        <v>73.257999999999996</v>
      </c>
      <c r="J206" s="470">
        <v>68.325999999999993</v>
      </c>
      <c r="K206" s="470">
        <v>30.414000000000001</v>
      </c>
    </row>
    <row r="207" spans="1:11" s="79" customFormat="1" ht="12" customHeight="1">
      <c r="A207" s="66" t="s">
        <v>25</v>
      </c>
      <c r="B207" s="66"/>
      <c r="C207" s="1254">
        <v>1120.7745910000001</v>
      </c>
      <c r="D207" s="470">
        <v>1172.0015040000001</v>
      </c>
      <c r="E207" s="470">
        <v>1154.7128250000001</v>
      </c>
      <c r="F207" s="470">
        <v>1171.4871949999999</v>
      </c>
      <c r="G207" s="470">
        <v>1133.4983070000001</v>
      </c>
      <c r="H207" s="470">
        <v>1454.453581</v>
      </c>
      <c r="I207" s="470">
        <v>1998.7708709999999</v>
      </c>
      <c r="J207" s="470">
        <v>1536.135544</v>
      </c>
      <c r="K207" s="470">
        <v>1279.521348</v>
      </c>
    </row>
    <row r="208" spans="1:11" s="79" customFormat="1" ht="12" customHeight="1">
      <c r="A208" s="66" t="s">
        <v>174</v>
      </c>
      <c r="B208" s="66"/>
      <c r="C208" s="1254">
        <v>5940.7252550000003</v>
      </c>
      <c r="D208" s="470">
        <v>6005.6432009999999</v>
      </c>
      <c r="E208" s="470">
        <v>5330.3771429999997</v>
      </c>
      <c r="F208" s="470">
        <v>4542.5849619999999</v>
      </c>
      <c r="G208" s="470">
        <v>4342.8686939999998</v>
      </c>
      <c r="H208" s="470">
        <v>4000.5913439999999</v>
      </c>
      <c r="I208" s="470">
        <v>3715.7711380000001</v>
      </c>
      <c r="J208" s="470">
        <v>3234.7729490000002</v>
      </c>
      <c r="K208" s="470">
        <v>4054.9282290000001</v>
      </c>
    </row>
    <row r="209" spans="1:11" s="79" customFormat="1" ht="12" customHeight="1">
      <c r="A209" s="66" t="s">
        <v>26</v>
      </c>
      <c r="B209" s="66"/>
      <c r="C209" s="1254">
        <v>29542.496321999999</v>
      </c>
      <c r="D209" s="470">
        <v>29318.661824999999</v>
      </c>
      <c r="E209" s="470">
        <v>26668.174446000001</v>
      </c>
      <c r="F209" s="470">
        <v>26980.591181</v>
      </c>
      <c r="G209" s="470">
        <v>26099.673836999998</v>
      </c>
      <c r="H209" s="470">
        <v>26276.283626</v>
      </c>
      <c r="I209" s="470">
        <v>25826.947972999998</v>
      </c>
      <c r="J209" s="470">
        <v>19117.981425000002</v>
      </c>
      <c r="K209" s="470">
        <v>18609.813320000001</v>
      </c>
    </row>
    <row r="210" spans="1:11" s="81" customFormat="1" ht="12" customHeight="1">
      <c r="A210" s="188" t="s">
        <v>27</v>
      </c>
      <c r="B210" s="188"/>
      <c r="C210" s="1258">
        <v>2615450.407509</v>
      </c>
      <c r="D210" s="475">
        <v>2490618.7388479998</v>
      </c>
      <c r="E210" s="475">
        <v>2270320.1641319999</v>
      </c>
      <c r="F210" s="475">
        <v>2298245.052776</v>
      </c>
      <c r="G210" s="475">
        <v>2336481.0883499999</v>
      </c>
      <c r="H210" s="475">
        <v>2263563.5058619999</v>
      </c>
      <c r="I210" s="475">
        <v>2358814.5144520001</v>
      </c>
      <c r="J210" s="475">
        <v>2450380.0092640002</v>
      </c>
      <c r="K210" s="475">
        <v>2368466.9287459999</v>
      </c>
    </row>
    <row r="211" spans="1:11" s="79" customFormat="1" ht="12" customHeight="1">
      <c r="A211" s="66"/>
      <c r="B211" s="66"/>
      <c r="C211" s="1254"/>
      <c r="D211" s="470"/>
      <c r="E211" s="470"/>
      <c r="F211" s="470"/>
      <c r="G211" s="470"/>
      <c r="H211" s="470"/>
      <c r="I211" s="470"/>
      <c r="J211" s="470"/>
      <c r="K211" s="470"/>
    </row>
    <row r="212" spans="1:11" s="79" customFormat="1" ht="12" customHeight="1">
      <c r="A212" s="66" t="s">
        <v>32</v>
      </c>
      <c r="B212" s="66"/>
      <c r="C212" s="1254">
        <v>16285.387148</v>
      </c>
      <c r="D212" s="470">
        <v>16272.689539999999</v>
      </c>
      <c r="E212" s="470">
        <v>16287.988893</v>
      </c>
      <c r="F212" s="470">
        <v>16287.989696000001</v>
      </c>
      <c r="G212" s="470">
        <v>16263.034777000001</v>
      </c>
      <c r="H212" s="470">
        <v>16278.14315</v>
      </c>
      <c r="I212" s="470">
        <v>16287.988729000001</v>
      </c>
      <c r="J212" s="470">
        <v>16287.988549</v>
      </c>
      <c r="K212" s="470">
        <v>16269.748584999999</v>
      </c>
    </row>
    <row r="213" spans="1:11" s="79" customFormat="1" ht="12" customHeight="1">
      <c r="A213" s="66" t="s">
        <v>1586</v>
      </c>
      <c r="B213" s="66"/>
      <c r="C213" s="1254">
        <v>22608.929029999999</v>
      </c>
      <c r="D213" s="470">
        <v>22608.928926000001</v>
      </c>
      <c r="E213" s="470">
        <v>22608.928752</v>
      </c>
      <c r="F213" s="470">
        <v>22608.929649999998</v>
      </c>
      <c r="G213" s="470">
        <v>22608.928884000001</v>
      </c>
      <c r="H213" s="470">
        <v>22608.929491999999</v>
      </c>
      <c r="I213" s="470">
        <v>22608.929587999999</v>
      </c>
      <c r="J213" s="470">
        <v>22608.929392999999</v>
      </c>
      <c r="K213" s="470">
        <v>22608.929651999999</v>
      </c>
    </row>
    <row r="214" spans="1:11" s="79" customFormat="1" ht="12" customHeight="1">
      <c r="A214" s="66" t="s">
        <v>1587</v>
      </c>
      <c r="B214" s="66"/>
      <c r="C214" s="1254">
        <v>8067.5168549999999</v>
      </c>
      <c r="D214" s="470"/>
      <c r="E214" s="470"/>
      <c r="F214" s="470"/>
      <c r="G214" s="470"/>
      <c r="H214" s="470"/>
      <c r="I214" s="470"/>
      <c r="J214" s="470"/>
      <c r="K214" s="470"/>
    </row>
    <row r="215" spans="1:11" s="79" customFormat="1" ht="12" customHeight="1">
      <c r="A215" s="66" t="s">
        <v>141</v>
      </c>
      <c r="B215" s="66"/>
      <c r="C215" s="1254">
        <v>127467.26730599999</v>
      </c>
      <c r="D215" s="470">
        <v>119840.941443</v>
      </c>
      <c r="E215" s="470">
        <v>113683.887021</v>
      </c>
      <c r="F215" s="470">
        <v>108557.37531</v>
      </c>
      <c r="G215" s="470">
        <v>107744.873668</v>
      </c>
      <c r="H215" s="470">
        <v>103056.50659400001</v>
      </c>
      <c r="I215" s="470">
        <v>97262.235744999998</v>
      </c>
      <c r="J215" s="470">
        <v>92595.988662000003</v>
      </c>
      <c r="K215" s="470">
        <v>91643.243667999996</v>
      </c>
    </row>
    <row r="216" spans="1:11" s="81" customFormat="1" ht="12" customHeight="1">
      <c r="A216" s="189" t="s">
        <v>28</v>
      </c>
      <c r="B216" s="189"/>
      <c r="C216" s="1259">
        <v>174429.10033799999</v>
      </c>
      <c r="D216" s="476">
        <v>158722.55991000001</v>
      </c>
      <c r="E216" s="476">
        <v>152580.804665</v>
      </c>
      <c r="F216" s="476">
        <v>147454.29465600001</v>
      </c>
      <c r="G216" s="476">
        <v>146616.837329</v>
      </c>
      <c r="H216" s="476">
        <v>141943.579237</v>
      </c>
      <c r="I216" s="476">
        <v>136159.15406199999</v>
      </c>
      <c r="J216" s="476">
        <v>131492.90660399999</v>
      </c>
      <c r="K216" s="476">
        <v>130521.921905</v>
      </c>
    </row>
    <row r="217" spans="1:11" s="79" customFormat="1" ht="12" customHeight="1">
      <c r="A217" s="179" t="s">
        <v>29</v>
      </c>
      <c r="B217" s="179"/>
      <c r="C217" s="1256">
        <v>2789879.5078469999</v>
      </c>
      <c r="D217" s="473">
        <v>2649341.2987569999</v>
      </c>
      <c r="E217" s="473">
        <v>2422900.9687970001</v>
      </c>
      <c r="F217" s="473">
        <v>2445699.3474320001</v>
      </c>
      <c r="G217" s="473">
        <v>2483097.9256790001</v>
      </c>
      <c r="H217" s="473">
        <v>2405507.085099</v>
      </c>
      <c r="I217" s="473">
        <v>2494973.6685139998</v>
      </c>
      <c r="J217" s="473">
        <v>2581872.9158669999</v>
      </c>
      <c r="K217" s="473">
        <v>2498988.8506510002</v>
      </c>
    </row>
    <row r="218" spans="1:11" s="72" customFormat="1" ht="7.5" customHeight="1">
      <c r="A218" s="306"/>
      <c r="B218" s="76"/>
      <c r="C218" s="77"/>
      <c r="D218" s="77"/>
      <c r="E218" s="77"/>
      <c r="F218" s="77"/>
      <c r="G218" s="77"/>
    </row>
    <row r="219" spans="1:11" s="304" customFormat="1" ht="12.75" customHeight="1">
      <c r="A219" s="2431" t="s">
        <v>1697</v>
      </c>
      <c r="B219" s="2431"/>
      <c r="C219" s="2431"/>
      <c r="D219" s="2431"/>
      <c r="E219" s="2431"/>
      <c r="F219" s="2431"/>
      <c r="G219" s="2431"/>
      <c r="H219" s="2431"/>
      <c r="I219" s="2431"/>
      <c r="J219" s="2431"/>
      <c r="K219" s="2431"/>
    </row>
    <row r="220" spans="1:11" s="79" customFormat="1" ht="12" customHeight="1">
      <c r="A220" s="204"/>
      <c r="B220" s="204"/>
      <c r="C220" s="1542"/>
      <c r="D220" s="1541"/>
      <c r="E220" s="1541"/>
      <c r="F220" s="1541"/>
      <c r="G220" s="1541"/>
      <c r="H220" s="1541"/>
      <c r="I220" s="1541"/>
      <c r="J220" s="1541"/>
    </row>
    <row r="221" spans="1:11" s="98" customFormat="1" ht="22.5" customHeight="1">
      <c r="A221" s="665"/>
      <c r="B221" s="665"/>
      <c r="C221" s="675"/>
      <c r="D221" s="675"/>
      <c r="E221" s="675"/>
      <c r="F221" s="675"/>
      <c r="G221" s="675"/>
      <c r="H221" s="675"/>
      <c r="I221" s="675"/>
      <c r="J221" s="675"/>
      <c r="K221" s="675"/>
    </row>
    <row r="222" spans="1:11" s="502" customFormat="1" ht="18.75" customHeight="1">
      <c r="A222" s="503" t="s">
        <v>1755</v>
      </c>
      <c r="B222" s="503"/>
    </row>
    <row r="223" spans="1:11" s="50" customFormat="1" ht="12.75" customHeight="1"/>
    <row r="224" spans="1:11" s="78" customFormat="1" ht="13.5" customHeight="1">
      <c r="A224" s="467"/>
      <c r="B224" s="467"/>
      <c r="C224" s="1613"/>
      <c r="D224" s="1729"/>
      <c r="E224" s="1729"/>
      <c r="F224" s="1614"/>
      <c r="G224" s="1252" t="s">
        <v>3</v>
      </c>
      <c r="H224" s="468" t="s">
        <v>3</v>
      </c>
      <c r="I224" s="468" t="s">
        <v>3</v>
      </c>
      <c r="J224" s="468" t="s">
        <v>3</v>
      </c>
      <c r="K224" s="468" t="s">
        <v>3</v>
      </c>
    </row>
    <row r="225" spans="1:11" s="78" customFormat="1" ht="13.5" customHeight="1">
      <c r="A225" s="190" t="s">
        <v>1</v>
      </c>
      <c r="B225" s="190"/>
      <c r="C225" s="1615"/>
      <c r="D225" s="1615"/>
      <c r="E225" s="1615"/>
      <c r="F225" s="1616"/>
      <c r="G225" s="1253" t="s">
        <v>1157</v>
      </c>
      <c r="H225" s="488" t="s">
        <v>217</v>
      </c>
      <c r="I225" s="488" t="s">
        <v>214</v>
      </c>
      <c r="J225" s="488" t="s">
        <v>173</v>
      </c>
      <c r="K225" s="488" t="s">
        <v>320</v>
      </c>
    </row>
    <row r="226" spans="1:11" s="78" customFormat="1" ht="13.5" customHeight="1">
      <c r="A226" s="1598" t="s">
        <v>1096</v>
      </c>
      <c r="B226" s="1595"/>
      <c r="C226" s="1617"/>
      <c r="D226" s="1730"/>
      <c r="E226" s="1730"/>
      <c r="F226" s="1618"/>
      <c r="G226" s="1596"/>
      <c r="H226" s="1597"/>
      <c r="I226" s="1597"/>
      <c r="J226" s="1597"/>
      <c r="K226" s="1597"/>
    </row>
    <row r="227" spans="1:11" s="79" customFormat="1" ht="12" customHeight="1">
      <c r="A227" s="72" t="s">
        <v>17</v>
      </c>
      <c r="B227" s="72"/>
      <c r="C227" s="1619"/>
      <c r="D227" s="1619"/>
      <c r="E227" s="1619"/>
      <c r="F227" s="1620"/>
      <c r="G227" s="1254">
        <v>58505.157837999999</v>
      </c>
      <c r="H227" s="470">
        <v>167171.36564500001</v>
      </c>
      <c r="I227" s="470">
        <v>298892.20367199997</v>
      </c>
      <c r="J227" s="470">
        <v>224580.98509500001</v>
      </c>
      <c r="K227" s="470">
        <v>16198.229198999999</v>
      </c>
    </row>
    <row r="228" spans="1:11" s="79" customFormat="1" ht="12" customHeight="1">
      <c r="A228" s="66" t="s">
        <v>257</v>
      </c>
      <c r="B228" s="66"/>
      <c r="C228" s="1619"/>
      <c r="D228" s="1619"/>
      <c r="E228" s="1619"/>
      <c r="F228" s="1620"/>
      <c r="G228" s="1254">
        <v>373409.07725099998</v>
      </c>
      <c r="H228" s="470">
        <v>180881.70864600001</v>
      </c>
      <c r="I228" s="470">
        <v>37135.696687000003</v>
      </c>
      <c r="J228" s="470">
        <v>28753.685592999998</v>
      </c>
      <c r="K228" s="470">
        <v>47791.865374000001</v>
      </c>
    </row>
    <row r="229" spans="1:11" s="79" customFormat="1" ht="12" customHeight="1">
      <c r="A229" s="66" t="s">
        <v>258</v>
      </c>
      <c r="B229" s="66"/>
      <c r="C229" s="1619"/>
      <c r="D229" s="1619"/>
      <c r="E229" s="1619"/>
      <c r="F229" s="1620"/>
      <c r="G229" s="1254">
        <v>1438839.237439</v>
      </c>
      <c r="H229" s="470">
        <v>1340831.0276560001</v>
      </c>
      <c r="I229" s="470">
        <v>1297891.5100469999</v>
      </c>
      <c r="J229" s="470">
        <v>1279259.354336</v>
      </c>
      <c r="K229" s="470">
        <v>1170340.5531919999</v>
      </c>
    </row>
    <row r="230" spans="1:11" s="79" customFormat="1" ht="12" customHeight="1">
      <c r="A230" s="187" t="s">
        <v>221</v>
      </c>
      <c r="B230" s="187"/>
      <c r="C230" s="1619"/>
      <c r="D230" s="1619"/>
      <c r="E230" s="1619"/>
      <c r="F230" s="1620"/>
      <c r="G230" s="1254">
        <v>268302.45311900001</v>
      </c>
      <c r="H230" s="470">
        <v>277764.26092500001</v>
      </c>
      <c r="I230" s="470">
        <v>245737.97247899999</v>
      </c>
      <c r="J230" s="470">
        <v>177980.10177499999</v>
      </c>
      <c r="K230" s="470">
        <v>204204.19740500001</v>
      </c>
    </row>
    <row r="231" spans="1:11" s="79" customFormat="1" ht="12" customHeight="1">
      <c r="A231" s="66" t="s">
        <v>63</v>
      </c>
      <c r="B231" s="66"/>
      <c r="C231" s="1619"/>
      <c r="D231" s="1619"/>
      <c r="E231" s="1619"/>
      <c r="F231" s="1620"/>
      <c r="G231" s="1254">
        <v>26869.582689999999</v>
      </c>
      <c r="H231" s="470">
        <v>29825.851051000001</v>
      </c>
      <c r="I231" s="470">
        <v>27300.147100999999</v>
      </c>
      <c r="J231" s="470">
        <v>53011.998982999998</v>
      </c>
      <c r="K231" s="470">
        <v>75179.052001999997</v>
      </c>
    </row>
    <row r="232" spans="1:11" s="79" customFormat="1" ht="12" customHeight="1">
      <c r="A232" s="66" t="s">
        <v>64</v>
      </c>
      <c r="B232" s="66"/>
      <c r="C232" s="1619"/>
      <c r="D232" s="1619"/>
      <c r="E232" s="1619"/>
      <c r="F232" s="1620"/>
      <c r="G232" s="1254">
        <v>42866.368349999997</v>
      </c>
      <c r="H232" s="470">
        <v>35512.056342999997</v>
      </c>
      <c r="I232" s="470">
        <v>28269.11</v>
      </c>
      <c r="J232" s="470">
        <v>23775.84</v>
      </c>
      <c r="K232" s="470">
        <v>23505.723000000002</v>
      </c>
    </row>
    <row r="233" spans="1:11" s="79" customFormat="1" ht="12" customHeight="1">
      <c r="A233" s="66" t="s">
        <v>65</v>
      </c>
      <c r="B233" s="66"/>
      <c r="C233" s="1619"/>
      <c r="D233" s="1619"/>
      <c r="E233" s="1619"/>
      <c r="F233" s="1620"/>
      <c r="G233" s="1254">
        <v>235736.042919</v>
      </c>
      <c r="H233" s="470">
        <v>130939.237097</v>
      </c>
      <c r="I233" s="470">
        <v>152023.63942699999</v>
      </c>
      <c r="J233" s="470">
        <v>96693.421113999997</v>
      </c>
      <c r="K233" s="470">
        <v>78156.218506000005</v>
      </c>
    </row>
    <row r="234" spans="1:11" s="79" customFormat="1" ht="12" customHeight="1">
      <c r="A234" s="66" t="s">
        <v>66</v>
      </c>
      <c r="B234" s="66"/>
      <c r="C234" s="1619"/>
      <c r="D234" s="1619"/>
      <c r="E234" s="1619"/>
      <c r="F234" s="1620"/>
      <c r="G234" s="1254">
        <v>118667.402503</v>
      </c>
      <c r="H234" s="470">
        <v>152882.672215</v>
      </c>
      <c r="I234" s="470">
        <v>157330.38009699999</v>
      </c>
      <c r="J234" s="470">
        <v>166965.23634599999</v>
      </c>
      <c r="K234" s="470">
        <v>179461.14241100001</v>
      </c>
    </row>
    <row r="235" spans="1:11" s="79" customFormat="1" ht="12" customHeight="1">
      <c r="A235" s="66" t="s">
        <v>33</v>
      </c>
      <c r="B235" s="66"/>
      <c r="C235" s="1619"/>
      <c r="D235" s="1619"/>
      <c r="E235" s="1619"/>
      <c r="F235" s="1620"/>
      <c r="G235" s="1254">
        <v>30403.853685999999</v>
      </c>
      <c r="H235" s="470">
        <v>32753.122715000001</v>
      </c>
      <c r="I235" s="470">
        <v>38856.741682</v>
      </c>
      <c r="J235" s="470">
        <v>42796.274394</v>
      </c>
      <c r="K235" s="470">
        <v>38833.534383999999</v>
      </c>
    </row>
    <row r="236" spans="1:11" s="79" customFormat="1" ht="12" customHeight="1">
      <c r="A236" s="66" t="s">
        <v>1221</v>
      </c>
      <c r="B236" s="66"/>
      <c r="C236" s="1619"/>
      <c r="D236" s="1619"/>
      <c r="E236" s="1619"/>
      <c r="F236" s="1620"/>
      <c r="G236" s="1254">
        <v>5866.2290629999998</v>
      </c>
      <c r="H236" s="470">
        <v>5801.8069260000002</v>
      </c>
      <c r="I236" s="470">
        <v>5276.040062</v>
      </c>
      <c r="J236" s="470">
        <v>2189.0459729999998</v>
      </c>
      <c r="K236" s="470">
        <v>2306.878432</v>
      </c>
    </row>
    <row r="237" spans="1:11" s="80" customFormat="1" ht="12" customHeight="1">
      <c r="A237" s="67" t="s">
        <v>18</v>
      </c>
      <c r="B237" s="67"/>
      <c r="C237" s="1621"/>
      <c r="D237" s="1621"/>
      <c r="E237" s="1621"/>
      <c r="F237" s="1622"/>
      <c r="G237" s="1254">
        <v>6285.6781989999999</v>
      </c>
      <c r="H237" s="471">
        <v>6511.2986220000003</v>
      </c>
      <c r="I237" s="471">
        <v>6718.0993559999997</v>
      </c>
      <c r="J237" s="471">
        <v>7003.4903869999998</v>
      </c>
      <c r="K237" s="471">
        <v>7164.0195389999999</v>
      </c>
    </row>
    <row r="238" spans="1:11" s="79" customFormat="1" ht="12" customHeight="1">
      <c r="A238" s="66" t="s">
        <v>19</v>
      </c>
      <c r="B238" s="66"/>
      <c r="C238" s="1619"/>
      <c r="D238" s="1619"/>
      <c r="E238" s="1619"/>
      <c r="F238" s="1620"/>
      <c r="G238" s="1254">
        <v>1212.787951</v>
      </c>
      <c r="H238" s="470">
        <v>1104.0824</v>
      </c>
      <c r="I238" s="470">
        <v>1123.0908770000001</v>
      </c>
      <c r="J238" s="470">
        <v>643.45848599999999</v>
      </c>
      <c r="K238" s="470">
        <v>915.26370099999997</v>
      </c>
    </row>
    <row r="239" spans="1:11" s="79" customFormat="1" ht="12" customHeight="1">
      <c r="A239" s="66" t="s">
        <v>20</v>
      </c>
      <c r="B239" s="66"/>
      <c r="C239" s="1619"/>
      <c r="D239" s="1619"/>
      <c r="E239" s="1619"/>
      <c r="F239" s="1620"/>
      <c r="G239" s="1254">
        <v>13830.462036999999</v>
      </c>
      <c r="H239" s="470">
        <v>12497.641906000001</v>
      </c>
      <c r="I239" s="470">
        <v>10824.597227</v>
      </c>
      <c r="J239" s="470">
        <v>6335.7735419999999</v>
      </c>
      <c r="K239" s="470">
        <v>5793.3734439999998</v>
      </c>
    </row>
    <row r="240" spans="1:11" s="79" customFormat="1" ht="12" customHeight="1">
      <c r="A240" s="67" t="s">
        <v>199</v>
      </c>
      <c r="B240" s="67"/>
      <c r="C240" s="1619"/>
      <c r="D240" s="1619"/>
      <c r="E240" s="1619"/>
      <c r="F240" s="1620"/>
      <c r="G240" s="1254">
        <v>692.47954000000004</v>
      </c>
      <c r="H240" s="470">
        <v>225.12578500000001</v>
      </c>
      <c r="I240" s="470">
        <v>416.95536600000003</v>
      </c>
      <c r="J240" s="470">
        <v>1053.7598370000001</v>
      </c>
      <c r="K240" s="470">
        <v>1271.284615</v>
      </c>
    </row>
    <row r="241" spans="1:11" s="79" customFormat="1" ht="12" customHeight="1">
      <c r="A241" s="177" t="s">
        <v>21</v>
      </c>
      <c r="B241" s="177"/>
      <c r="C241" s="1623"/>
      <c r="D241" s="1623"/>
      <c r="E241" s="1623"/>
      <c r="F241" s="1624"/>
      <c r="G241" s="1255">
        <v>27854.530502000001</v>
      </c>
      <c r="H241" s="472">
        <v>30805.800221000001</v>
      </c>
      <c r="I241" s="472">
        <v>21568.505915999998</v>
      </c>
      <c r="J241" s="472">
        <v>15055.487488000001</v>
      </c>
      <c r="K241" s="472">
        <v>10498.610295</v>
      </c>
    </row>
    <row r="242" spans="1:11" s="79" customFormat="1" ht="12" customHeight="1">
      <c r="A242" s="179" t="s">
        <v>22</v>
      </c>
      <c r="B242" s="179"/>
      <c r="C242" s="1625"/>
      <c r="D242" s="1731"/>
      <c r="E242" s="1927"/>
      <c r="F242" s="1626"/>
      <c r="G242" s="1256">
        <v>2649341.3430849998</v>
      </c>
      <c r="H242" s="473">
        <v>2405507.0581530002</v>
      </c>
      <c r="I242" s="473">
        <v>2329364.6899970002</v>
      </c>
      <c r="J242" s="473">
        <v>2126097.9133490003</v>
      </c>
      <c r="K242" s="473">
        <v>1861619.9454989999</v>
      </c>
    </row>
    <row r="243" spans="1:11" s="78" customFormat="1" ht="13.5" customHeight="1">
      <c r="A243" s="1598" t="s">
        <v>1097</v>
      </c>
      <c r="B243" s="1595"/>
      <c r="C243" s="1617"/>
      <c r="D243" s="1730"/>
      <c r="E243" s="1730"/>
      <c r="F243" s="1618"/>
      <c r="G243" s="1596"/>
      <c r="H243" s="1597"/>
      <c r="I243" s="1597"/>
      <c r="J243" s="1597"/>
      <c r="K243" s="1597"/>
    </row>
    <row r="244" spans="1:11" s="79" customFormat="1" ht="12" customHeight="1">
      <c r="A244" s="72" t="s">
        <v>259</v>
      </c>
      <c r="B244" s="72"/>
      <c r="C244" s="1619"/>
      <c r="D244" s="1619"/>
      <c r="E244" s="1619"/>
      <c r="F244" s="1620"/>
      <c r="G244" s="1254">
        <v>214214.47771199999</v>
      </c>
      <c r="H244" s="470">
        <v>234218.572419</v>
      </c>
      <c r="I244" s="470">
        <v>251388.01332299999</v>
      </c>
      <c r="J244" s="470">
        <v>279552.77598799998</v>
      </c>
      <c r="K244" s="470">
        <v>257931.281307</v>
      </c>
    </row>
    <row r="245" spans="1:11" s="79" customFormat="1" ht="12" customHeight="1">
      <c r="A245" s="66" t="s">
        <v>23</v>
      </c>
      <c r="B245" s="66"/>
      <c r="C245" s="1619"/>
      <c r="D245" s="1619"/>
      <c r="E245" s="1619"/>
      <c r="F245" s="1620"/>
      <c r="G245" s="1254">
        <v>941534.05895099998</v>
      </c>
      <c r="H245" s="470">
        <v>867903.88793600001</v>
      </c>
      <c r="I245" s="470">
        <v>810959.35391900002</v>
      </c>
      <c r="J245" s="470">
        <v>740035.52974799997</v>
      </c>
      <c r="K245" s="470">
        <v>641913.50351900002</v>
      </c>
    </row>
    <row r="246" spans="1:11" s="79" customFormat="1" ht="12" customHeight="1">
      <c r="A246" s="66" t="s">
        <v>65</v>
      </c>
      <c r="B246" s="66"/>
      <c r="C246" s="1619"/>
      <c r="D246" s="1619"/>
      <c r="E246" s="1619"/>
      <c r="F246" s="1620"/>
      <c r="G246" s="1254">
        <v>184970.965321</v>
      </c>
      <c r="H246" s="470">
        <v>111310.06991999999</v>
      </c>
      <c r="I246" s="470">
        <v>118714.36155</v>
      </c>
      <c r="J246" s="470">
        <v>64365.256877</v>
      </c>
      <c r="K246" s="470">
        <v>60871.236503</v>
      </c>
    </row>
    <row r="247" spans="1:11" s="79" customFormat="1" ht="12" customHeight="1">
      <c r="A247" s="66" t="s">
        <v>163</v>
      </c>
      <c r="B247" s="66"/>
      <c r="C247" s="1619"/>
      <c r="D247" s="1619"/>
      <c r="E247" s="1619"/>
      <c r="F247" s="1620"/>
      <c r="G247" s="1254">
        <v>812025.11081700004</v>
      </c>
      <c r="H247" s="470">
        <v>711554.97179500002</v>
      </c>
      <c r="I247" s="470">
        <v>708047.19683999999</v>
      </c>
      <c r="J247" s="470">
        <v>635156.991851</v>
      </c>
      <c r="K247" s="470">
        <v>501668.20711000002</v>
      </c>
    </row>
    <row r="248" spans="1:11" s="79" customFormat="1" ht="12" customHeight="1">
      <c r="A248" s="66" t="s">
        <v>67</v>
      </c>
      <c r="B248" s="66"/>
      <c r="C248" s="1619"/>
      <c r="D248" s="1619"/>
      <c r="E248" s="1619"/>
      <c r="F248" s="1620"/>
      <c r="G248" s="1254">
        <v>42866.368349999997</v>
      </c>
      <c r="H248" s="470">
        <v>35512.056342999997</v>
      </c>
      <c r="I248" s="470">
        <v>28269.11</v>
      </c>
      <c r="J248" s="470">
        <v>23775.84</v>
      </c>
      <c r="K248" s="470">
        <v>23505.723000000002</v>
      </c>
    </row>
    <row r="249" spans="1:11" s="79" customFormat="1" ht="12" customHeight="1">
      <c r="A249" s="67" t="s">
        <v>200</v>
      </c>
      <c r="B249" s="67"/>
      <c r="C249" s="1619"/>
      <c r="D249" s="1619"/>
      <c r="E249" s="1619"/>
      <c r="F249" s="1620"/>
      <c r="G249" s="1254">
        <v>216799.23043600001</v>
      </c>
      <c r="H249" s="470">
        <v>230905.62040399999</v>
      </c>
      <c r="I249" s="470">
        <v>221184.86199999999</v>
      </c>
      <c r="J249" s="470">
        <v>212270.77900000001</v>
      </c>
      <c r="K249" s="470">
        <v>205550.432</v>
      </c>
    </row>
    <row r="250" spans="1:11" s="79" customFormat="1" ht="12" customHeight="1">
      <c r="A250" s="67" t="s">
        <v>201</v>
      </c>
      <c r="B250" s="67"/>
      <c r="C250" s="1627"/>
      <c r="D250" s="1627"/>
      <c r="E250" s="1627"/>
      <c r="F250" s="1628"/>
      <c r="G250" s="1257">
        <v>1963.6110000000001</v>
      </c>
      <c r="H250" s="474">
        <v>1957.67</v>
      </c>
      <c r="I250" s="474">
        <v>1779.7809999999999</v>
      </c>
      <c r="J250" s="474">
        <v>1589.258</v>
      </c>
      <c r="K250" s="474">
        <v>1091.021</v>
      </c>
    </row>
    <row r="251" spans="1:11" s="79" customFormat="1" ht="12" customHeight="1">
      <c r="A251" s="66" t="s">
        <v>68</v>
      </c>
      <c r="B251" s="66"/>
      <c r="C251" s="1619"/>
      <c r="D251" s="1619"/>
      <c r="E251" s="1619"/>
      <c r="F251" s="1620"/>
      <c r="G251" s="1254">
        <v>1722.7881010000001</v>
      </c>
      <c r="H251" s="470">
        <v>3277.4292449999998</v>
      </c>
      <c r="I251" s="470">
        <v>6830.7878520000004</v>
      </c>
      <c r="J251" s="470">
        <v>634.20994499999995</v>
      </c>
      <c r="K251" s="470">
        <v>4864.7659860000003</v>
      </c>
    </row>
    <row r="252" spans="1:11" s="79" customFormat="1" ht="12" customHeight="1">
      <c r="A252" s="67" t="s">
        <v>69</v>
      </c>
      <c r="B252" s="67"/>
      <c r="C252" s="1619"/>
      <c r="D252" s="1619"/>
      <c r="E252" s="1619"/>
      <c r="F252" s="1620"/>
      <c r="G252" s="1254">
        <v>6017.9645799999998</v>
      </c>
      <c r="H252" s="470">
        <v>3205.0145659999998</v>
      </c>
      <c r="I252" s="470">
        <v>1803.803038</v>
      </c>
      <c r="J252" s="470">
        <v>4896.5796389999996</v>
      </c>
      <c r="K252" s="470">
        <v>115.558683</v>
      </c>
    </row>
    <row r="253" spans="1:11" s="79" customFormat="1" ht="12" customHeight="1">
      <c r="A253" s="66" t="s">
        <v>24</v>
      </c>
      <c r="B253" s="66"/>
      <c r="C253" s="1619"/>
      <c r="D253" s="1619"/>
      <c r="E253" s="1619"/>
      <c r="F253" s="1620"/>
      <c r="G253" s="1254">
        <v>31907.777310000001</v>
      </c>
      <c r="H253" s="470">
        <v>31933.834683000001</v>
      </c>
      <c r="I253" s="470">
        <v>27324.856305000001</v>
      </c>
      <c r="J253" s="470">
        <v>17767.353598999998</v>
      </c>
      <c r="K253" s="470">
        <v>14738.384899999999</v>
      </c>
    </row>
    <row r="254" spans="1:11" s="79" customFormat="1" ht="12" customHeight="1">
      <c r="A254" s="66" t="s">
        <v>202</v>
      </c>
      <c r="B254" s="66"/>
      <c r="C254" s="1619"/>
      <c r="D254" s="1619"/>
      <c r="E254" s="1619"/>
      <c r="F254" s="1620"/>
      <c r="G254" s="1254">
        <v>100.07974</v>
      </c>
      <c r="H254" s="470">
        <v>53.05</v>
      </c>
      <c r="I254" s="470">
        <v>75.620279999999994</v>
      </c>
      <c r="J254" s="470">
        <v>382.755</v>
      </c>
      <c r="K254" s="470">
        <v>386.995</v>
      </c>
    </row>
    <row r="255" spans="1:11" s="79" customFormat="1" ht="12" customHeight="1">
      <c r="A255" s="66" t="s">
        <v>25</v>
      </c>
      <c r="B255" s="66"/>
      <c r="C255" s="1619"/>
      <c r="D255" s="1619"/>
      <c r="E255" s="1619"/>
      <c r="F255" s="1620"/>
      <c r="G255" s="1254">
        <v>1172.0015040000001</v>
      </c>
      <c r="H255" s="470">
        <v>1454.453581</v>
      </c>
      <c r="I255" s="470">
        <v>769.89336300000002</v>
      </c>
      <c r="J255" s="470">
        <v>570.44669799999997</v>
      </c>
      <c r="K255" s="470">
        <v>946.17626700000005</v>
      </c>
    </row>
    <row r="256" spans="1:11" s="79" customFormat="1" ht="12" customHeight="1">
      <c r="A256" s="66" t="s">
        <v>174</v>
      </c>
      <c r="B256" s="66"/>
      <c r="C256" s="1619"/>
      <c r="D256" s="1619"/>
      <c r="E256" s="1619"/>
      <c r="F256" s="1620"/>
      <c r="G256" s="1254">
        <v>6005.6432009999999</v>
      </c>
      <c r="H256" s="470">
        <v>4000.5913439999999</v>
      </c>
      <c r="I256" s="470">
        <v>3904.2579909999999</v>
      </c>
      <c r="J256" s="470">
        <v>3122.7364969999999</v>
      </c>
      <c r="K256" s="470">
        <v>3361.3595409999998</v>
      </c>
    </row>
    <row r="257" spans="1:11" s="79" customFormat="1" ht="12" customHeight="1">
      <c r="A257" s="66" t="s">
        <v>26</v>
      </c>
      <c r="B257" s="66"/>
      <c r="C257" s="1619"/>
      <c r="D257" s="1619"/>
      <c r="E257" s="1619"/>
      <c r="F257" s="1620"/>
      <c r="G257" s="1254">
        <v>29318.661824999999</v>
      </c>
      <c r="H257" s="470">
        <v>26276.283626</v>
      </c>
      <c r="I257" s="470">
        <v>21090.089623</v>
      </c>
      <c r="J257" s="470">
        <v>24162.990696000001</v>
      </c>
      <c r="K257" s="470">
        <v>33479.171049999997</v>
      </c>
    </row>
    <row r="258" spans="1:11" s="81" customFormat="1" ht="12" customHeight="1">
      <c r="A258" s="188" t="s">
        <v>27</v>
      </c>
      <c r="B258" s="188"/>
      <c r="C258" s="1543"/>
      <c r="D258" s="1543"/>
      <c r="E258" s="1543"/>
      <c r="F258" s="1629"/>
      <c r="G258" s="1258">
        <v>2490618.7388479998</v>
      </c>
      <c r="H258" s="475">
        <v>2263563.5058619999</v>
      </c>
      <c r="I258" s="475">
        <v>2202141.9870830001</v>
      </c>
      <c r="J258" s="475">
        <v>2008283.5035359999</v>
      </c>
      <c r="K258" s="475">
        <v>1750423.815866</v>
      </c>
    </row>
    <row r="259" spans="1:11" s="79" customFormat="1" ht="12" customHeight="1">
      <c r="A259" s="66"/>
      <c r="B259" s="66"/>
      <c r="C259" s="1619"/>
      <c r="D259" s="1619"/>
      <c r="E259" s="1619"/>
      <c r="F259" s="1620"/>
      <c r="G259" s="1254"/>
      <c r="H259" s="470"/>
      <c r="I259" s="470"/>
      <c r="J259" s="470"/>
      <c r="K259" s="470"/>
    </row>
    <row r="260" spans="1:11" s="79" customFormat="1" ht="12" customHeight="1">
      <c r="A260" s="1634" t="s">
        <v>1121</v>
      </c>
      <c r="B260" s="66"/>
      <c r="C260" s="1619"/>
      <c r="D260" s="1619"/>
      <c r="E260" s="1619"/>
      <c r="F260" s="1620"/>
      <c r="G260" s="1254">
        <v>0</v>
      </c>
      <c r="H260" s="470">
        <v>0</v>
      </c>
      <c r="I260" s="470">
        <v>0</v>
      </c>
      <c r="J260" s="470">
        <v>0</v>
      </c>
      <c r="K260" s="470">
        <v>0</v>
      </c>
    </row>
    <row r="261" spans="1:11" s="79" customFormat="1" ht="12" customHeight="1">
      <c r="A261" s="66" t="s">
        <v>32</v>
      </c>
      <c r="B261" s="66"/>
      <c r="C261" s="1619"/>
      <c r="D261" s="1619"/>
      <c r="E261" s="1619"/>
      <c r="F261" s="1620"/>
      <c r="G261" s="1254">
        <v>16272.689539999999</v>
      </c>
      <c r="H261" s="470">
        <v>16278.14315</v>
      </c>
      <c r="I261" s="470">
        <v>16268.505223</v>
      </c>
      <c r="J261" s="470">
        <v>16259.539298</v>
      </c>
      <c r="K261" s="470">
        <v>16231.68403</v>
      </c>
    </row>
    <row r="262" spans="1:11" s="79" customFormat="1" ht="12" customHeight="1">
      <c r="A262" s="66" t="s">
        <v>1586</v>
      </c>
      <c r="B262" s="66"/>
      <c r="C262" s="1619"/>
      <c r="D262" s="1619"/>
      <c r="E262" s="1619"/>
      <c r="F262" s="1620"/>
      <c r="G262" s="1254">
        <v>22608.928926000001</v>
      </c>
      <c r="H262" s="470">
        <v>22608.929491999999</v>
      </c>
      <c r="I262" s="470">
        <v>22608.929254999999</v>
      </c>
      <c r="J262" s="470">
        <v>22608.928876999998</v>
      </c>
      <c r="K262" s="470">
        <v>22608.928929999998</v>
      </c>
    </row>
    <row r="263" spans="1:11" s="79" customFormat="1" ht="12" customHeight="1">
      <c r="A263" s="66" t="s">
        <v>1587</v>
      </c>
      <c r="B263" s="66"/>
      <c r="C263" s="1619"/>
      <c r="D263" s="1619"/>
      <c r="E263" s="1619"/>
      <c r="F263" s="1620"/>
      <c r="G263" s="1254">
        <v>0</v>
      </c>
      <c r="H263" s="470">
        <v>0</v>
      </c>
      <c r="I263" s="470">
        <v>0</v>
      </c>
      <c r="J263" s="470">
        <v>0</v>
      </c>
      <c r="K263" s="470">
        <v>0</v>
      </c>
    </row>
    <row r="264" spans="1:11" s="79" customFormat="1" ht="12" customHeight="1">
      <c r="A264" s="66" t="s">
        <v>141</v>
      </c>
      <c r="B264" s="66"/>
      <c r="C264" s="1619"/>
      <c r="D264" s="1619"/>
      <c r="E264" s="1619"/>
      <c r="F264" s="1620"/>
      <c r="G264" s="1254">
        <v>119840.941443</v>
      </c>
      <c r="H264" s="470">
        <v>103056.50659400001</v>
      </c>
      <c r="I264" s="470">
        <v>88345.294748</v>
      </c>
      <c r="J264" s="470">
        <v>78946.052943000002</v>
      </c>
      <c r="K264" s="470">
        <v>72355.544311999998</v>
      </c>
    </row>
    <row r="265" spans="1:11" s="81" customFormat="1" ht="12" customHeight="1">
      <c r="A265" s="189" t="s">
        <v>28</v>
      </c>
      <c r="B265" s="189"/>
      <c r="C265" s="1630"/>
      <c r="D265" s="1630"/>
      <c r="E265" s="1630"/>
      <c r="F265" s="1631"/>
      <c r="G265" s="1259">
        <v>158722.55991000001</v>
      </c>
      <c r="H265" s="476">
        <v>141943.579237</v>
      </c>
      <c r="I265" s="476">
        <v>127222.729227</v>
      </c>
      <c r="J265" s="476">
        <v>117814.521117</v>
      </c>
      <c r="K265" s="476">
        <v>111196.157271</v>
      </c>
    </row>
    <row r="266" spans="1:11" s="79" customFormat="1" ht="12" customHeight="1">
      <c r="A266" s="179" t="s">
        <v>29</v>
      </c>
      <c r="B266" s="179"/>
      <c r="C266" s="1625"/>
      <c r="D266" s="1731"/>
      <c r="E266" s="1927"/>
      <c r="F266" s="1626"/>
      <c r="G266" s="1256">
        <v>2649341.2987569999</v>
      </c>
      <c r="H266" s="473">
        <v>2405507.085099</v>
      </c>
      <c r="I266" s="473">
        <v>2329364.71631</v>
      </c>
      <c r="J266" s="473">
        <v>2126098.0246529998</v>
      </c>
      <c r="K266" s="473">
        <v>1861619.9731370001</v>
      </c>
    </row>
    <row r="267" spans="1:11" s="63" customFormat="1" ht="7.5" customHeight="1"/>
    <row r="268" spans="1:11" s="304" customFormat="1" ht="12.75" customHeight="1">
      <c r="A268" s="2431" t="s">
        <v>1697</v>
      </c>
      <c r="B268" s="2431"/>
      <c r="C268" s="2431"/>
      <c r="D268" s="2431"/>
      <c r="E268" s="2431"/>
      <c r="F268" s="2431"/>
      <c r="G268" s="2431"/>
      <c r="H268" s="2431"/>
      <c r="I268" s="2431"/>
      <c r="J268" s="2431"/>
      <c r="K268" s="2431"/>
    </row>
    <row r="269" spans="1:11" s="1581" customFormat="1" ht="22.5" customHeight="1">
      <c r="A269" s="1582"/>
    </row>
    <row r="270" spans="1:11" s="502" customFormat="1" ht="18.75" customHeight="1">
      <c r="A270" s="501" t="s">
        <v>1756</v>
      </c>
    </row>
    <row r="271" spans="1:11" s="50" customFormat="1" ht="12.75" customHeight="1"/>
    <row r="272" spans="1:11" s="69" customFormat="1" ht="13.5" customHeight="1">
      <c r="A272" s="70"/>
      <c r="B272" s="71"/>
      <c r="C272" s="1235" t="s">
        <v>1546</v>
      </c>
      <c r="D272" s="310" t="s">
        <v>1488</v>
      </c>
      <c r="E272" s="310" t="s">
        <v>1385</v>
      </c>
      <c r="F272" s="310" t="s">
        <v>1258</v>
      </c>
      <c r="G272" s="310" t="s">
        <v>1189</v>
      </c>
      <c r="H272" s="310" t="s">
        <v>1052</v>
      </c>
      <c r="I272" s="310" t="s">
        <v>609</v>
      </c>
      <c r="J272" s="310" t="s">
        <v>328</v>
      </c>
      <c r="K272" s="310" t="s">
        <v>299</v>
      </c>
    </row>
    <row r="273" spans="1:11" s="192" customFormat="1" ht="12.95" customHeight="1">
      <c r="A273" s="200" t="s">
        <v>36</v>
      </c>
      <c r="B273" s="191"/>
      <c r="C273" s="1260"/>
      <c r="D273" s="1732"/>
      <c r="E273" s="237"/>
      <c r="F273" s="237"/>
      <c r="G273" s="237"/>
      <c r="H273" s="237"/>
      <c r="I273" s="237"/>
      <c r="J273" s="237"/>
      <c r="K273" s="237"/>
    </row>
    <row r="274" spans="1:11" s="192" customFormat="1" ht="18.95" customHeight="1">
      <c r="A274" s="193">
        <v>1</v>
      </c>
      <c r="B274" s="480" t="s">
        <v>215</v>
      </c>
      <c r="C274" s="1261">
        <v>1.2815648523050382</v>
      </c>
      <c r="D274" s="727">
        <v>1.2655898751851684</v>
      </c>
      <c r="E274" s="727">
        <v>1.2489913547154514</v>
      </c>
      <c r="F274" s="727">
        <v>1.2668038966201343</v>
      </c>
      <c r="G274" s="727">
        <v>1.2533439565038333</v>
      </c>
      <c r="H274" s="727">
        <v>1.3000067960633515</v>
      </c>
      <c r="I274" s="727">
        <v>1.2922994621762627</v>
      </c>
      <c r="J274" s="727">
        <v>1.2758235664099191</v>
      </c>
      <c r="K274" s="727">
        <v>1.1953659557356697</v>
      </c>
    </row>
    <row r="275" spans="1:11" s="520" customFormat="1" ht="11.1" customHeight="1">
      <c r="A275" s="194">
        <v>2</v>
      </c>
      <c r="B275" s="197" t="s">
        <v>187</v>
      </c>
      <c r="C275" s="1262">
        <v>2.3185846847799119</v>
      </c>
      <c r="D275" s="521">
        <v>2.3193863030885593</v>
      </c>
      <c r="E275" s="521">
        <v>2.3051826204504571</v>
      </c>
      <c r="F275" s="521">
        <v>2.3884660473377899</v>
      </c>
      <c r="G275" s="521">
        <v>2.4200145296519859</v>
      </c>
      <c r="H275" s="521">
        <v>2.4216958277045553</v>
      </c>
      <c r="I275" s="521">
        <v>2.4228685492400439</v>
      </c>
      <c r="J275" s="521">
        <v>2.3199019603660451</v>
      </c>
      <c r="K275" s="521">
        <v>2.2053460687355626</v>
      </c>
    </row>
    <row r="276" spans="1:11" s="192" customFormat="1" ht="11.1" customHeight="1">
      <c r="A276" s="194">
        <v>3</v>
      </c>
      <c r="B276" s="197" t="s">
        <v>188</v>
      </c>
      <c r="C276" s="1263">
        <v>-0.11149003960631299</v>
      </c>
      <c r="D276" s="289">
        <v>-0.14792002104943516</v>
      </c>
      <c r="E276" s="289">
        <v>-0.16686641594259555</v>
      </c>
      <c r="F276" s="289">
        <v>-0.27243257136491583</v>
      </c>
      <c r="G276" s="289">
        <v>-0.29046093574194887</v>
      </c>
      <c r="H276" s="289">
        <v>-0.29625763621108153</v>
      </c>
      <c r="I276" s="289">
        <v>-0.28923237193297902</v>
      </c>
      <c r="J276" s="289">
        <v>-0.23739141879078454</v>
      </c>
      <c r="K276" s="289">
        <v>-0.30026744116729015</v>
      </c>
    </row>
    <row r="277" spans="1:11" s="192" customFormat="1" ht="12.95" customHeight="1">
      <c r="A277" s="664" t="s">
        <v>37</v>
      </c>
      <c r="B277" s="196"/>
      <c r="C277" s="1264"/>
      <c r="D277" s="1733"/>
      <c r="E277" s="238"/>
      <c r="F277" s="238"/>
      <c r="G277" s="238"/>
      <c r="H277" s="238"/>
      <c r="I277" s="238"/>
      <c r="J277" s="238"/>
      <c r="K277" s="238"/>
    </row>
    <row r="278" spans="1:11" s="192" customFormat="1" ht="11.1" customHeight="1">
      <c r="A278" s="194">
        <v>4</v>
      </c>
      <c r="B278" s="197" t="s">
        <v>122</v>
      </c>
      <c r="C278" s="1265">
        <v>41.629943367684085</v>
      </c>
      <c r="D278" s="1734">
        <v>27.809906063818879</v>
      </c>
      <c r="E278" s="290">
        <v>35.660332635200355</v>
      </c>
      <c r="F278" s="290">
        <v>34.189225931661795</v>
      </c>
      <c r="G278" s="290">
        <v>38.806230477597076</v>
      </c>
      <c r="H278" s="290">
        <v>35.228252315316794</v>
      </c>
      <c r="I278" s="290">
        <v>34.217083414701975</v>
      </c>
      <c r="J278" s="290">
        <v>36.554968791671612</v>
      </c>
      <c r="K278" s="290">
        <v>34.93625915493476</v>
      </c>
    </row>
    <row r="279" spans="1:11" s="192" customFormat="1" ht="11.1" customHeight="1">
      <c r="A279" s="194">
        <v>5</v>
      </c>
      <c r="B279" s="197" t="s">
        <v>38</v>
      </c>
      <c r="C279" s="1265">
        <v>36.966766767684369</v>
      </c>
      <c r="D279" s="1734">
        <v>42.213732269759923</v>
      </c>
      <c r="E279" s="290">
        <v>40.368220615761643</v>
      </c>
      <c r="F279" s="290">
        <v>43.771392957845372</v>
      </c>
      <c r="G279" s="290">
        <v>41.308905963683067</v>
      </c>
      <c r="H279" s="290">
        <v>40.382615961087261</v>
      </c>
      <c r="I279" s="290">
        <v>43.407694114828125</v>
      </c>
      <c r="J279" s="290">
        <v>48.008877925482501</v>
      </c>
      <c r="K279" s="290">
        <v>52.041442780347403</v>
      </c>
    </row>
    <row r="280" spans="1:11" s="192" customFormat="1" ht="11.1" customHeight="1">
      <c r="A280" s="194">
        <v>6</v>
      </c>
      <c r="B280" s="197" t="s">
        <v>110</v>
      </c>
      <c r="C280" s="1265">
        <v>16.119746671149208</v>
      </c>
      <c r="D280" s="1734">
        <v>12.598372453204099</v>
      </c>
      <c r="E280" s="290">
        <v>14.839276285587587</v>
      </c>
      <c r="F280" s="290">
        <v>12.415459870441605</v>
      </c>
      <c r="G280" s="290">
        <v>15.415234158124832</v>
      </c>
      <c r="H280" s="1734">
        <v>16.27876343866718</v>
      </c>
      <c r="I280" s="1734">
        <v>14.376972501349139</v>
      </c>
      <c r="J280" s="1734">
        <v>11.558462538268152</v>
      </c>
      <c r="K280" s="1734">
        <v>9.9829689942208404</v>
      </c>
    </row>
    <row r="281" spans="1:11" s="192" customFormat="1" ht="11.1" customHeight="1">
      <c r="A281" s="194">
        <v>7</v>
      </c>
      <c r="B281" s="197" t="s">
        <v>315</v>
      </c>
      <c r="C281" s="1265">
        <v>11.382358883639336</v>
      </c>
      <c r="D281" s="1734">
        <v>10.27362574453602</v>
      </c>
      <c r="E281" s="290">
        <v>12.404648869598185</v>
      </c>
      <c r="F281" s="290">
        <v>11.671160848561907</v>
      </c>
      <c r="G281" s="290">
        <v>14.910145670569685</v>
      </c>
      <c r="H281" s="1734">
        <v>15.131293125691494</v>
      </c>
      <c r="I281" s="1734">
        <v>12.953741908249173</v>
      </c>
      <c r="J281" s="1734">
        <v>11.885313489279966</v>
      </c>
      <c r="K281" s="1734">
        <v>10.922145487293948</v>
      </c>
    </row>
    <row r="282" spans="1:11" s="194" customFormat="1" ht="11.1" customHeight="1">
      <c r="A282" s="194">
        <v>8</v>
      </c>
      <c r="B282" s="522" t="s">
        <v>123</v>
      </c>
      <c r="C282" s="1266">
        <v>164003.6155323</v>
      </c>
      <c r="D282" s="523">
        <v>156352.36287389998</v>
      </c>
      <c r="E282" s="523">
        <v>150250.61322890001</v>
      </c>
      <c r="F282" s="523">
        <v>147103.64482990003</v>
      </c>
      <c r="G282" s="523">
        <v>144131.77545330001</v>
      </c>
      <c r="H282" s="523">
        <v>138915.46537620001</v>
      </c>
      <c r="I282" s="523">
        <v>134250.78198179998</v>
      </c>
      <c r="J282" s="523">
        <v>131228.69526819998</v>
      </c>
      <c r="K282" s="523">
        <v>128572.05244460001</v>
      </c>
    </row>
    <row r="283" spans="1:11" s="520" customFormat="1" ht="11.1" customHeight="1">
      <c r="A283" s="194">
        <v>9</v>
      </c>
      <c r="B283" s="197" t="s">
        <v>124</v>
      </c>
      <c r="C283" s="1262">
        <v>2.3262249350848276</v>
      </c>
      <c r="D283" s="521">
        <v>1.7904210911031171</v>
      </c>
      <c r="E283" s="521">
        <v>2.0502548171701682</v>
      </c>
      <c r="F283" s="521">
        <v>1.6734314235557486</v>
      </c>
      <c r="G283" s="521">
        <v>2.041530332118962</v>
      </c>
      <c r="H283" s="521">
        <v>2.0738885023141562</v>
      </c>
      <c r="I283" s="521">
        <v>1.7658794405710467</v>
      </c>
      <c r="J283" s="521">
        <v>1.3834269288060501</v>
      </c>
      <c r="K283" s="521">
        <v>1.1829791679116621</v>
      </c>
    </row>
    <row r="284" spans="1:11" s="192" customFormat="1" ht="12.95" customHeight="1">
      <c r="A284" s="664" t="s">
        <v>318</v>
      </c>
      <c r="B284" s="196"/>
      <c r="C284" s="1264"/>
      <c r="D284" s="1733"/>
      <c r="E284" s="238"/>
      <c r="F284" s="238"/>
      <c r="G284" s="238"/>
      <c r="H284" s="1733"/>
      <c r="I284" s="1733"/>
      <c r="J284" s="1733"/>
      <c r="K284" s="1733"/>
    </row>
    <row r="285" spans="1:11" s="520" customFormat="1" ht="11.1" customHeight="1">
      <c r="A285" s="194">
        <v>10</v>
      </c>
      <c r="B285" s="197" t="s">
        <v>591</v>
      </c>
      <c r="C285" s="1267">
        <v>12.650780124697908</v>
      </c>
      <c r="D285" s="1735">
        <v>12.680761955260245</v>
      </c>
      <c r="E285" s="519">
        <v>12.599942714702253</v>
      </c>
      <c r="F285" s="519">
        <v>12.138252943102994</v>
      </c>
      <c r="G285" s="519">
        <v>11.940809967832957</v>
      </c>
      <c r="H285" s="1735">
        <v>11.759283132242876</v>
      </c>
      <c r="I285" s="1735">
        <v>10.9910967467076</v>
      </c>
      <c r="J285" s="1735">
        <v>10.76655556508018</v>
      </c>
      <c r="K285" s="1735">
        <v>10.6</v>
      </c>
    </row>
    <row r="286" spans="1:11" s="192" customFormat="1" ht="11.1" customHeight="1">
      <c r="A286" s="194">
        <v>11</v>
      </c>
      <c r="B286" s="197" t="s">
        <v>592</v>
      </c>
      <c r="C286" s="1265">
        <v>13.54231970240232</v>
      </c>
      <c r="D286" s="1734">
        <v>13.04022872926366</v>
      </c>
      <c r="E286" s="290">
        <v>12.937724068444073</v>
      </c>
      <c r="F286" s="290">
        <v>12.473230281023801</v>
      </c>
      <c r="G286" s="290">
        <v>12.261535725626796</v>
      </c>
      <c r="H286" s="1734">
        <v>12.082005849594102</v>
      </c>
      <c r="I286" s="1734">
        <v>11.302122591487599</v>
      </c>
      <c r="J286" s="1734">
        <v>11.061101734241022</v>
      </c>
      <c r="K286" s="1734">
        <v>10.8</v>
      </c>
    </row>
    <row r="287" spans="1:11" s="192" customFormat="1" ht="11.1" customHeight="1">
      <c r="A287" s="194">
        <v>12</v>
      </c>
      <c r="B287" s="197" t="s">
        <v>593</v>
      </c>
      <c r="C287" s="1265">
        <v>15.459965433827472</v>
      </c>
      <c r="D287" s="1734">
        <v>15.192049539983591</v>
      </c>
      <c r="E287" s="290">
        <v>14.963847136209091</v>
      </c>
      <c r="F287" s="290">
        <v>14.404138112618792</v>
      </c>
      <c r="G287" s="290">
        <v>14.158924872267848</v>
      </c>
      <c r="H287" s="1734">
        <v>14.025367508728387</v>
      </c>
      <c r="I287" s="1734">
        <v>13.1387463887751</v>
      </c>
      <c r="J287" s="1734">
        <v>12.366739418919581</v>
      </c>
      <c r="K287" s="1734">
        <v>12.1</v>
      </c>
    </row>
    <row r="288" spans="1:11" s="520" customFormat="1" ht="11.1" customHeight="1">
      <c r="A288" s="194">
        <v>13</v>
      </c>
      <c r="B288" s="197" t="s">
        <v>594</v>
      </c>
      <c r="C288" s="1268">
        <v>145686.54473138819</v>
      </c>
      <c r="D288" s="524">
        <v>142108.09994808852</v>
      </c>
      <c r="E288" s="524">
        <v>136041.68308839857</v>
      </c>
      <c r="F288" s="524">
        <v>132945.24288385207</v>
      </c>
      <c r="G288" s="524">
        <v>127098.27034649054</v>
      </c>
      <c r="H288" s="524">
        <v>128071.97353760581</v>
      </c>
      <c r="I288" s="524">
        <v>119988.70955581535</v>
      </c>
      <c r="J288" s="524">
        <v>118269.85922351624</v>
      </c>
      <c r="K288" s="524">
        <v>115614</v>
      </c>
    </row>
    <row r="289" spans="1:11" s="192" customFormat="1" ht="11.1" customHeight="1">
      <c r="A289" s="194">
        <v>14</v>
      </c>
      <c r="B289" s="197" t="s">
        <v>548</v>
      </c>
      <c r="C289" s="1269">
        <v>1151601.2711893299</v>
      </c>
      <c r="D289" s="477">
        <v>1120658.9986427363</v>
      </c>
      <c r="E289" s="477">
        <v>1079700.8063350813</v>
      </c>
      <c r="F289" s="477">
        <v>1095258.4651763425</v>
      </c>
      <c r="G289" s="477">
        <v>1087513.2617948472</v>
      </c>
      <c r="H289" s="477">
        <v>1089113.7843806499</v>
      </c>
      <c r="I289" s="477">
        <v>1091690.049873854</v>
      </c>
      <c r="J289" s="477">
        <v>1098493</v>
      </c>
      <c r="K289" s="477">
        <v>1094325.3218355509</v>
      </c>
    </row>
    <row r="290" spans="1:11" s="192" customFormat="1" ht="12.95" customHeight="1">
      <c r="A290" s="664" t="s">
        <v>290</v>
      </c>
      <c r="B290" s="196"/>
      <c r="C290" s="1264"/>
      <c r="D290" s="1733"/>
      <c r="E290" s="238"/>
      <c r="F290" s="238"/>
      <c r="G290" s="238"/>
      <c r="H290" s="1733"/>
      <c r="I290" s="1733"/>
      <c r="J290" s="1733"/>
      <c r="K290" s="1733"/>
    </row>
    <row r="291" spans="1:11" s="192" customFormat="1" ht="18" customHeight="1">
      <c r="A291" s="193">
        <v>15</v>
      </c>
      <c r="B291" s="480" t="s">
        <v>287</v>
      </c>
      <c r="C291" s="1270">
        <v>0.14778689494454192</v>
      </c>
      <c r="D291" s="726">
        <v>0.24653952370342824</v>
      </c>
      <c r="E291" s="726">
        <v>7.8435280447740563E-2</v>
      </c>
      <c r="F291" s="726">
        <v>0.14904452543311669</v>
      </c>
      <c r="G291" s="726">
        <v>0.10036013045577451</v>
      </c>
      <c r="H291" s="726">
        <v>6.9787525430317784E-2</v>
      </c>
      <c r="I291" s="726">
        <v>0.20143972006083113</v>
      </c>
      <c r="J291" s="726">
        <v>0.2415533315708186</v>
      </c>
      <c r="K291" s="726">
        <v>0.19183733459069177</v>
      </c>
    </row>
    <row r="292" spans="1:11" s="192" customFormat="1" ht="16.5" customHeight="1">
      <c r="A292" s="193">
        <v>16</v>
      </c>
      <c r="B292" s="480" t="s">
        <v>1242</v>
      </c>
      <c r="C292" s="1261">
        <v>0.16010840895091691</v>
      </c>
      <c r="D292" s="727">
        <v>0.23035979263042922</v>
      </c>
      <c r="E292" s="727">
        <v>5.383126347360196E-2</v>
      </c>
      <c r="F292" s="727">
        <v>0.16456094585658773</v>
      </c>
      <c r="G292" s="727">
        <v>2.4203144022757975E-2</v>
      </c>
      <c r="H292" s="727">
        <v>1.0609397961493973E-2</v>
      </c>
      <c r="I292" s="727">
        <v>0.14185222316423005</v>
      </c>
      <c r="J292" s="727">
        <v>0.28606972779876483</v>
      </c>
      <c r="K292" s="727">
        <v>0.2295018913030468</v>
      </c>
    </row>
    <row r="293" spans="1:11" s="192" customFormat="1" ht="17.25" customHeight="1">
      <c r="A293" s="193">
        <v>17</v>
      </c>
      <c r="B293" s="480" t="s">
        <v>288</v>
      </c>
      <c r="C293" s="1261">
        <v>0.83289999999999997</v>
      </c>
      <c r="D293" s="727">
        <v>0.96100000000000008</v>
      </c>
      <c r="E293" s="727">
        <v>1.0063</v>
      </c>
      <c r="F293" s="727">
        <v>1.05</v>
      </c>
      <c r="G293" s="727">
        <v>1.1920999999999999</v>
      </c>
      <c r="H293" s="727">
        <v>1.3754999999999999</v>
      </c>
      <c r="I293" s="727">
        <v>1.6983999999999999</v>
      </c>
      <c r="J293" s="727">
        <v>1.706</v>
      </c>
      <c r="K293" s="727">
        <v>1.4751000000000001</v>
      </c>
    </row>
    <row r="294" spans="1:11" s="192" customFormat="1" ht="18.95" customHeight="1">
      <c r="A294" s="193">
        <v>18</v>
      </c>
      <c r="B294" s="480" t="s">
        <v>289</v>
      </c>
      <c r="C294" s="1271">
        <v>13856.356666</v>
      </c>
      <c r="D294" s="728">
        <v>17260.743386999999</v>
      </c>
      <c r="E294" s="728">
        <v>14920.909371</v>
      </c>
      <c r="F294" s="728">
        <v>16143.743619999999</v>
      </c>
      <c r="G294" s="728">
        <v>16418.723023999999</v>
      </c>
      <c r="H294" s="728">
        <v>20748.976697999999</v>
      </c>
      <c r="I294" s="728">
        <v>22907.002854999999</v>
      </c>
      <c r="J294" s="728">
        <v>23286.482077000001</v>
      </c>
      <c r="K294" s="728">
        <v>19918.195899999999</v>
      </c>
    </row>
    <row r="295" spans="1:11" s="192" customFormat="1" ht="12.95" customHeight="1">
      <c r="A295" s="664" t="s">
        <v>39</v>
      </c>
      <c r="B295" s="196"/>
      <c r="C295" s="1264"/>
      <c r="D295" s="1733"/>
      <c r="E295" s="238"/>
      <c r="F295" s="238"/>
      <c r="G295" s="238"/>
      <c r="H295" s="1733"/>
      <c r="I295" s="1733"/>
      <c r="J295" s="1733"/>
      <c r="K295" s="1733"/>
    </row>
    <row r="296" spans="1:11" s="192" customFormat="1" ht="18.95" customHeight="1">
      <c r="A296" s="193">
        <v>19</v>
      </c>
      <c r="B296" s="480" t="s">
        <v>291</v>
      </c>
      <c r="C296" s="1272">
        <v>65.242605342762914</v>
      </c>
      <c r="D296" s="1736">
        <v>65.437057487175778</v>
      </c>
      <c r="E296" s="729">
        <v>63.975327389983036</v>
      </c>
      <c r="F296" s="729">
        <v>64.408005429163026</v>
      </c>
      <c r="G296" s="729">
        <v>66.986095580991673</v>
      </c>
      <c r="H296" s="1736">
        <v>64.728804005471389</v>
      </c>
      <c r="I296" s="1736">
        <v>69.429013622338658</v>
      </c>
      <c r="J296" s="1736">
        <v>74.934078556235619</v>
      </c>
      <c r="K296" s="1736">
        <v>67.602451219075462</v>
      </c>
    </row>
    <row r="297" spans="1:11" s="192" customFormat="1" ht="12.95" customHeight="1">
      <c r="A297" s="2433" t="s">
        <v>595</v>
      </c>
      <c r="B297" s="2434"/>
      <c r="C297" s="1264"/>
      <c r="D297" s="1733"/>
      <c r="E297" s="238"/>
      <c r="F297" s="238"/>
      <c r="G297" s="238"/>
      <c r="H297" s="1733"/>
      <c r="I297" s="1733"/>
      <c r="J297" s="1733"/>
      <c r="K297" s="1733"/>
    </row>
    <row r="298" spans="1:11" s="192" customFormat="1" ht="17.25" customHeight="1">
      <c r="A298" s="193">
        <v>20</v>
      </c>
      <c r="B298" s="480" t="s">
        <v>1061</v>
      </c>
      <c r="C298" s="1271">
        <v>554.40835697744012</v>
      </c>
      <c r="D298" s="728">
        <v>548.61904655810008</v>
      </c>
      <c r="E298" s="728">
        <v>528.30899728919997</v>
      </c>
      <c r="F298" s="728">
        <v>530.06956940480995</v>
      </c>
      <c r="G298" s="728">
        <v>517.71170092079694</v>
      </c>
      <c r="H298" s="728">
        <v>518.88065805658005</v>
      </c>
      <c r="I298" s="728">
        <v>500.31120685369001</v>
      </c>
      <c r="J298" s="728">
        <v>485.54015456035</v>
      </c>
      <c r="K298" s="728">
        <v>477.96768011932005</v>
      </c>
    </row>
    <row r="299" spans="1:11" s="520" customFormat="1" ht="11.1" customHeight="1">
      <c r="A299" s="198">
        <v>21</v>
      </c>
      <c r="B299" s="197" t="s">
        <v>34</v>
      </c>
      <c r="C299" s="1266">
        <v>3089.3722475434402</v>
      </c>
      <c r="D299" s="523">
        <v>2936.3311798570999</v>
      </c>
      <c r="E299" s="523">
        <v>2690.7822599371998</v>
      </c>
      <c r="F299" s="523">
        <v>2710.1461153848099</v>
      </c>
      <c r="G299" s="523">
        <v>2740.5669016267975</v>
      </c>
      <c r="H299" s="523">
        <v>2656.0123694625804</v>
      </c>
      <c r="I299" s="523">
        <v>2731.1705271216902</v>
      </c>
      <c r="J299" s="523">
        <v>2807.7005130173502</v>
      </c>
      <c r="K299" s="523">
        <v>2718.4154223963201</v>
      </c>
    </row>
    <row r="300" spans="1:11" s="192" customFormat="1" ht="11.1" customHeight="1">
      <c r="A300" s="198">
        <v>22</v>
      </c>
      <c r="B300" s="197" t="s">
        <v>119</v>
      </c>
      <c r="C300" s="1273">
        <v>3016.7848550880003</v>
      </c>
      <c r="D300" s="239">
        <v>2857.0568254010013</v>
      </c>
      <c r="E300" s="239">
        <v>2671.4984229919992</v>
      </c>
      <c r="F300" s="239">
        <v>2641.4155745490002</v>
      </c>
      <c r="G300" s="239">
        <v>2676.4307389270002</v>
      </c>
      <c r="H300" s="239">
        <v>2586.9704961929983</v>
      </c>
      <c r="I300" s="239">
        <v>2539.9362285390007</v>
      </c>
      <c r="J300" s="239">
        <v>2616.4507808279996</v>
      </c>
      <c r="K300" s="239">
        <v>2426.783942952</v>
      </c>
    </row>
    <row r="301" spans="1:11" s="192" customFormat="1" ht="11.1" customHeight="1">
      <c r="A301" s="198">
        <v>23</v>
      </c>
      <c r="B301" s="197" t="s">
        <v>40</v>
      </c>
      <c r="C301" s="1273">
        <v>1517.5142252594401</v>
      </c>
      <c r="D301" s="239">
        <v>1490.1570255090999</v>
      </c>
      <c r="E301" s="239">
        <v>1416.1254881402001</v>
      </c>
      <c r="F301" s="239">
        <v>1411.9945797288101</v>
      </c>
      <c r="G301" s="239">
        <v>1417.897038539797</v>
      </c>
      <c r="H301" s="239">
        <v>1386.7894459925801</v>
      </c>
      <c r="I301" s="239">
        <v>1425.7718686126898</v>
      </c>
      <c r="J301" s="239">
        <v>1481.9221042263498</v>
      </c>
      <c r="K301" s="239">
        <v>1367.0220567163201</v>
      </c>
    </row>
    <row r="302" spans="1:11" s="192" customFormat="1" ht="12.95" customHeight="1">
      <c r="A302" s="664" t="s">
        <v>41</v>
      </c>
      <c r="B302" s="196"/>
      <c r="C302" s="1264"/>
      <c r="D302" s="1733"/>
      <c r="E302" s="238"/>
      <c r="F302" s="238"/>
      <c r="G302" s="238"/>
      <c r="H302" s="1733"/>
      <c r="I302" s="1733"/>
      <c r="J302" s="1733"/>
      <c r="K302" s="1733"/>
    </row>
    <row r="303" spans="1:11" s="192" customFormat="1" ht="11.1" customHeight="1">
      <c r="A303" s="194">
        <v>24</v>
      </c>
      <c r="B303" s="195" t="s">
        <v>42</v>
      </c>
      <c r="C303" s="1273">
        <v>11563.083652727282</v>
      </c>
      <c r="D303" s="239">
        <v>11643</v>
      </c>
      <c r="E303" s="239">
        <v>11648</v>
      </c>
      <c r="F303" s="239">
        <v>11710</v>
      </c>
      <c r="G303" s="239">
        <v>11779.79</v>
      </c>
      <c r="H303" s="239">
        <v>12016</v>
      </c>
      <c r="I303" s="239">
        <v>12356</v>
      </c>
      <c r="J303" s="239">
        <v>12550</v>
      </c>
      <c r="K303" s="239">
        <v>12962</v>
      </c>
    </row>
    <row r="304" spans="1:11" s="192" customFormat="1" ht="12.95" customHeight="1">
      <c r="A304" s="664" t="s">
        <v>197</v>
      </c>
      <c r="B304" s="196"/>
      <c r="C304" s="1264"/>
      <c r="D304" s="1733"/>
      <c r="E304" s="238"/>
      <c r="F304" s="238"/>
      <c r="G304" s="238"/>
      <c r="H304" s="1733"/>
      <c r="I304" s="1733"/>
      <c r="J304" s="1733"/>
      <c r="K304" s="1733"/>
    </row>
    <row r="305" spans="1:14" s="192" customFormat="1" ht="11.1" customHeight="1">
      <c r="A305" s="194">
        <v>25</v>
      </c>
      <c r="B305" s="197" t="s">
        <v>43</v>
      </c>
      <c r="C305" s="1274">
        <v>1628798.8610000003</v>
      </c>
      <c r="D305" s="1737">
        <v>1628798.8610000003</v>
      </c>
      <c r="E305" s="478">
        <v>1628798.8610000003</v>
      </c>
      <c r="F305" s="478">
        <v>1628798.8610000003</v>
      </c>
      <c r="G305" s="478">
        <v>1628798.8610000003</v>
      </c>
      <c r="H305" s="1737">
        <v>1628798.8610000003</v>
      </c>
      <c r="I305" s="477">
        <v>1628798.8610000003</v>
      </c>
      <c r="J305" s="477">
        <v>1628798.8610000003</v>
      </c>
      <c r="K305" s="477">
        <v>1628798.8610000003</v>
      </c>
    </row>
    <row r="306" spans="1:14" s="192" customFormat="1" ht="11.1" customHeight="1">
      <c r="A306" s="194">
        <v>26</v>
      </c>
      <c r="B306" s="197" t="s">
        <v>44</v>
      </c>
      <c r="C306" s="1274">
        <v>1628798.8610000003</v>
      </c>
      <c r="D306" s="1737">
        <v>1628798.8610000003</v>
      </c>
      <c r="E306" s="478">
        <v>1628798.8610000003</v>
      </c>
      <c r="F306" s="478">
        <v>1628798.8610000003</v>
      </c>
      <c r="G306" s="478">
        <v>1628798.8610000003</v>
      </c>
      <c r="H306" s="1737">
        <v>1628798.8610000003</v>
      </c>
      <c r="I306" s="477">
        <v>1628798.8610000003</v>
      </c>
      <c r="J306" s="477">
        <v>1628798.8610000003</v>
      </c>
      <c r="K306" s="477">
        <v>1628798.8610000003</v>
      </c>
    </row>
    <row r="307" spans="1:14" s="192" customFormat="1" ht="11.1" customHeight="1">
      <c r="A307" s="194">
        <v>27</v>
      </c>
      <c r="B307" s="197" t="s">
        <v>45</v>
      </c>
      <c r="C307" s="1263">
        <v>4.0056607882588722</v>
      </c>
      <c r="D307" s="289">
        <v>3.0506149715608122</v>
      </c>
      <c r="E307" s="289">
        <v>3.4502969952653957</v>
      </c>
      <c r="F307" s="289">
        <v>2.7969167757765119</v>
      </c>
      <c r="G307" s="289">
        <v>3.3694182715041046</v>
      </c>
      <c r="H307" s="289">
        <v>3.500153044206332</v>
      </c>
      <c r="I307" s="289">
        <v>2.9868387156245682</v>
      </c>
      <c r="J307" s="289">
        <v>2.3217205829075045</v>
      </c>
      <c r="K307" s="289">
        <v>1.944952003993895</v>
      </c>
    </row>
    <row r="308" spans="1:14" s="520" customFormat="1" ht="11.1" customHeight="1">
      <c r="A308" s="194">
        <v>28</v>
      </c>
      <c r="B308" s="612" t="s">
        <v>322</v>
      </c>
      <c r="C308" s="1262">
        <v>4.0347146496203754</v>
      </c>
      <c r="D308" s="521">
        <v>3.0404980714270144</v>
      </c>
      <c r="E308" s="521">
        <v>3.4553332217734152</v>
      </c>
      <c r="F308" s="521">
        <v>2.8039751161358657</v>
      </c>
      <c r="G308" s="521">
        <v>3.3811001276205981</v>
      </c>
      <c r="H308" s="521">
        <v>3.4948003091504272</v>
      </c>
      <c r="I308" s="521">
        <v>2.991394219792495</v>
      </c>
      <c r="J308" s="521">
        <v>2.3259064895674673</v>
      </c>
      <c r="K308" s="521">
        <v>1.9390954001897978</v>
      </c>
    </row>
    <row r="309" spans="1:14" s="192" customFormat="1" ht="11.1" customHeight="1">
      <c r="A309" s="194">
        <v>29</v>
      </c>
      <c r="B309" s="197" t="s">
        <v>321</v>
      </c>
      <c r="C309" s="1275">
        <v>0</v>
      </c>
      <c r="D309" s="240">
        <v>0</v>
      </c>
      <c r="E309" s="240">
        <v>0</v>
      </c>
      <c r="F309" s="240">
        <v>0</v>
      </c>
      <c r="G309" s="240">
        <v>0</v>
      </c>
      <c r="H309" s="240">
        <v>0</v>
      </c>
      <c r="I309" s="240">
        <v>0</v>
      </c>
      <c r="J309" s="240">
        <v>0</v>
      </c>
      <c r="K309" s="240">
        <v>0</v>
      </c>
      <c r="L309" s="590"/>
      <c r="M309" s="590"/>
      <c r="N309" s="590"/>
    </row>
    <row r="310" spans="1:14" s="192" customFormat="1" ht="11.1" customHeight="1">
      <c r="A310" s="194">
        <v>30</v>
      </c>
      <c r="B310" s="197" t="s">
        <v>46</v>
      </c>
      <c r="C310" s="1265">
        <v>17.163504968383002</v>
      </c>
      <c r="D310" s="1734">
        <v>-5.5537425966334171</v>
      </c>
      <c r="E310" s="290">
        <v>10.046321440508022</v>
      </c>
      <c r="F310" s="290">
        <v>10.622861131123923</v>
      </c>
      <c r="G310" s="290">
        <v>-4.0552995391705124</v>
      </c>
      <c r="H310" s="1734">
        <v>21.522453450164299</v>
      </c>
      <c r="I310" s="1734">
        <v>6.1530561719451971</v>
      </c>
      <c r="J310" s="1734">
        <v>5.0040487354763332</v>
      </c>
      <c r="K310" s="1734">
        <v>21.661931818181817</v>
      </c>
      <c r="L310" s="590"/>
      <c r="M310" s="590"/>
      <c r="N310" s="590"/>
    </row>
    <row r="311" spans="1:14" s="192" customFormat="1" ht="11.1" customHeight="1">
      <c r="A311" s="194">
        <v>31</v>
      </c>
      <c r="B311" s="197" t="s">
        <v>112</v>
      </c>
      <c r="C311" s="1275">
        <v>0</v>
      </c>
      <c r="D311" s="240">
        <v>0</v>
      </c>
      <c r="E311" s="240">
        <v>0</v>
      </c>
      <c r="F311" s="240">
        <v>0</v>
      </c>
      <c r="G311" s="240">
        <v>0</v>
      </c>
      <c r="H311" s="240">
        <v>0</v>
      </c>
      <c r="I311" s="240">
        <v>0</v>
      </c>
      <c r="J311" s="240">
        <v>0</v>
      </c>
      <c r="K311" s="240">
        <v>0</v>
      </c>
      <c r="L311" s="590"/>
      <c r="M311" s="590"/>
      <c r="N311" s="590"/>
    </row>
    <row r="312" spans="1:14" s="520" customFormat="1" ht="17.25" customHeight="1">
      <c r="A312" s="193">
        <v>32</v>
      </c>
      <c r="B312" s="197" t="s">
        <v>323</v>
      </c>
      <c r="C312" s="1262">
        <v>102.13758584093212</v>
      </c>
      <c r="D312" s="521">
        <v>97.447612292995075</v>
      </c>
      <c r="E312" s="521">
        <v>93.676885659978353</v>
      </c>
      <c r="F312" s="521">
        <v>90.529468178453001</v>
      </c>
      <c r="G312" s="521">
        <v>90.015311797912645</v>
      </c>
      <c r="H312" s="521">
        <v>87.146168035661447</v>
      </c>
      <c r="I312" s="521">
        <v>83.594823966419725</v>
      </c>
      <c r="J312" s="521">
        <v>80.729984378347353</v>
      </c>
      <c r="K312" s="521">
        <v>80.133848954723689</v>
      </c>
    </row>
    <row r="313" spans="1:14" s="192" customFormat="1" ht="11.1" customHeight="1">
      <c r="A313" s="198">
        <v>33</v>
      </c>
      <c r="B313" s="197" t="s">
        <v>47</v>
      </c>
      <c r="C313" s="1263">
        <v>129.69999999999999</v>
      </c>
      <c r="D313" s="289">
        <v>110.7</v>
      </c>
      <c r="E313" s="289">
        <v>120.3</v>
      </c>
      <c r="F313" s="289">
        <v>112.2</v>
      </c>
      <c r="G313" s="289">
        <v>104.1</v>
      </c>
      <c r="H313" s="289">
        <v>108.5</v>
      </c>
      <c r="I313" s="289">
        <v>91.3</v>
      </c>
      <c r="J313" s="289">
        <v>87.95</v>
      </c>
      <c r="K313" s="289">
        <v>85.65</v>
      </c>
    </row>
    <row r="314" spans="1:14" s="192" customFormat="1" ht="11.1" customHeight="1">
      <c r="A314" s="198">
        <v>34</v>
      </c>
      <c r="B314" s="197" t="s">
        <v>118</v>
      </c>
      <c r="C314" s="1263">
        <v>8.0947942709083129</v>
      </c>
      <c r="D314" s="289">
        <v>9.0719413160948346</v>
      </c>
      <c r="E314" s="289">
        <v>8.716640927221583</v>
      </c>
      <c r="F314" s="289">
        <v>10.028900481750101</v>
      </c>
      <c r="G314" s="289">
        <v>7.7238852237785451</v>
      </c>
      <c r="H314" s="289">
        <v>7.7615307315209625</v>
      </c>
      <c r="I314" s="289">
        <v>7.6302213359171729</v>
      </c>
      <c r="J314" s="289">
        <v>9.4533035178421407</v>
      </c>
      <c r="K314" s="289">
        <v>11.042520134854714</v>
      </c>
    </row>
    <row r="315" spans="1:14" s="192" customFormat="1" ht="11.1" customHeight="1">
      <c r="A315" s="198">
        <v>35</v>
      </c>
      <c r="B315" s="197" t="s">
        <v>48</v>
      </c>
      <c r="C315" s="1263">
        <v>1.2698557434282152</v>
      </c>
      <c r="D315" s="289">
        <v>1.1359949966465988</v>
      </c>
      <c r="E315" s="289">
        <v>1.2842015311723354</v>
      </c>
      <c r="F315" s="289">
        <v>1.2393754460020656</v>
      </c>
      <c r="G315" s="289">
        <v>1.156469915181852</v>
      </c>
      <c r="H315" s="289">
        <v>1.2450346635505565</v>
      </c>
      <c r="I315" s="289">
        <v>1.0921728842526837</v>
      </c>
      <c r="J315" s="289">
        <v>1.0894341263317417</v>
      </c>
      <c r="K315" s="289">
        <v>1.0688367165340202</v>
      </c>
    </row>
    <row r="316" spans="1:14" s="192" customFormat="1" ht="11.1" customHeight="1">
      <c r="A316" s="199">
        <v>36</v>
      </c>
      <c r="B316" s="479" t="s">
        <v>49</v>
      </c>
      <c r="C316" s="1265">
        <v>211.25521227170003</v>
      </c>
      <c r="D316" s="1734">
        <v>180.30803391270004</v>
      </c>
      <c r="E316" s="290">
        <v>195.94450297830002</v>
      </c>
      <c r="F316" s="290">
        <v>182.75123220420002</v>
      </c>
      <c r="G316" s="708">
        <v>169.55796143010002</v>
      </c>
      <c r="H316" s="2234">
        <v>176.72467641850002</v>
      </c>
      <c r="I316" s="2234">
        <v>148.70933600930002</v>
      </c>
      <c r="J316" s="2234">
        <v>143.25285982495004</v>
      </c>
      <c r="K316" s="2234">
        <v>139.50662244465002</v>
      </c>
      <c r="L316" s="572"/>
    </row>
    <row r="317" spans="1:14" s="72" customFormat="1" ht="7.5" customHeight="1">
      <c r="A317" s="73"/>
      <c r="B317" s="74"/>
      <c r="C317" s="75"/>
      <c r="D317" s="75"/>
      <c r="E317" s="75"/>
      <c r="F317" s="75"/>
      <c r="G317" s="75"/>
      <c r="H317" s="75"/>
      <c r="I317" s="77"/>
      <c r="J317" s="77"/>
      <c r="K317" s="77"/>
    </row>
    <row r="318" spans="1:14" s="304" customFormat="1" ht="12.75" customHeight="1">
      <c r="A318" s="2435" t="s">
        <v>596</v>
      </c>
      <c r="B318" s="2435"/>
      <c r="C318" s="2435"/>
      <c r="D318" s="2435"/>
      <c r="E318" s="2435"/>
      <c r="F318" s="2435"/>
      <c r="G318" s="2435"/>
      <c r="H318" s="2435"/>
      <c r="I318" s="2435"/>
      <c r="J318" s="2435"/>
      <c r="K318" s="2435"/>
    </row>
    <row r="319" spans="1:14" s="304" customFormat="1" ht="12.75" customHeight="1">
      <c r="A319" s="663"/>
      <c r="B319" s="303"/>
      <c r="C319" s="303"/>
      <c r="D319" s="303"/>
      <c r="E319" s="303"/>
      <c r="F319" s="303"/>
    </row>
    <row r="320" spans="1:14" s="304" customFormat="1" ht="12.75" customHeight="1">
      <c r="A320" s="717" t="s">
        <v>1966</v>
      </c>
      <c r="B320" s="718"/>
      <c r="C320" s="1637"/>
      <c r="D320" s="704"/>
      <c r="E320" s="704"/>
      <c r="F320" s="704"/>
      <c r="G320" s="704"/>
      <c r="H320" s="704"/>
      <c r="I320" s="704"/>
      <c r="J320" s="704"/>
      <c r="K320" s="704"/>
      <c r="L320" s="704"/>
    </row>
    <row r="321" spans="1:12" s="120" customFormat="1" ht="22.5" customHeight="1"/>
    <row r="322" spans="1:12" s="502" customFormat="1" ht="18.75" customHeight="1">
      <c r="A322" s="501" t="s">
        <v>1757</v>
      </c>
    </row>
    <row r="323" spans="1:12" s="50" customFormat="1" ht="12" customHeight="1"/>
    <row r="324" spans="1:12" s="52" customFormat="1" ht="13.5" customHeight="1">
      <c r="A324" s="70"/>
      <c r="B324" s="70"/>
      <c r="C324" s="1235" t="s">
        <v>1546</v>
      </c>
      <c r="D324" s="310" t="s">
        <v>1488</v>
      </c>
      <c r="E324" s="310" t="s">
        <v>1385</v>
      </c>
      <c r="F324" s="310" t="s">
        <v>1258</v>
      </c>
      <c r="G324" s="310" t="s">
        <v>1189</v>
      </c>
      <c r="H324" s="310" t="s">
        <v>1052</v>
      </c>
      <c r="I324" s="310" t="s">
        <v>609</v>
      </c>
      <c r="J324" s="310" t="s">
        <v>328</v>
      </c>
      <c r="K324" s="310" t="s">
        <v>299</v>
      </c>
      <c r="L324" s="51"/>
    </row>
    <row r="325" spans="1:12" s="52" customFormat="1" ht="12" customHeight="1">
      <c r="A325" s="336" t="s">
        <v>110</v>
      </c>
      <c r="B325" s="666"/>
      <c r="C325" s="1276">
        <v>12.851597215409599</v>
      </c>
      <c r="D325" s="337">
        <v>11.657361231315711</v>
      </c>
      <c r="E325" s="337">
        <v>13.974110517672376</v>
      </c>
      <c r="F325" s="337">
        <v>12.349379577270701</v>
      </c>
      <c r="G325" s="337">
        <v>16.639258037388345</v>
      </c>
      <c r="H325" s="337">
        <v>17.962990306254326</v>
      </c>
      <c r="I325" s="337">
        <v>14.850575727637089</v>
      </c>
      <c r="J325" s="337">
        <v>11.752824655328981</v>
      </c>
      <c r="K325" s="337">
        <v>10.512378222869852</v>
      </c>
      <c r="L325" s="51"/>
    </row>
    <row r="326" spans="1:12" s="52" customFormat="1" ht="12" customHeight="1">
      <c r="A326" s="338" t="s">
        <v>566</v>
      </c>
      <c r="B326" s="338"/>
      <c r="C326" s="1277">
        <v>42.154667343634003</v>
      </c>
      <c r="D326" s="340">
        <v>44.071399518075097</v>
      </c>
      <c r="E326" s="339">
        <v>41.836576737112928</v>
      </c>
      <c r="F326" s="339">
        <v>43.893288535510443</v>
      </c>
      <c r="G326" s="339">
        <v>39.439034451744973</v>
      </c>
      <c r="H326" s="339">
        <v>37.853325021583132</v>
      </c>
      <c r="I326" s="340">
        <v>42.619282855892102</v>
      </c>
      <c r="J326" s="340">
        <v>47.651909616464835</v>
      </c>
      <c r="K326" s="340">
        <v>50.915258120882569</v>
      </c>
      <c r="L326" s="116"/>
    </row>
    <row r="327" spans="1:12" ht="7.5" customHeight="1"/>
    <row r="328" spans="1:12" s="295" customFormat="1" ht="12.2" customHeight="1">
      <c r="A328" s="2432" t="s">
        <v>567</v>
      </c>
      <c r="B328" s="2432"/>
      <c r="C328" s="2432"/>
      <c r="D328" s="2432"/>
      <c r="E328" s="2432"/>
      <c r="F328" s="2432"/>
      <c r="G328" s="2432"/>
      <c r="H328" s="2432"/>
      <c r="I328" s="2432"/>
      <c r="J328" s="2432"/>
    </row>
    <row r="329" spans="1:12" s="1581" customFormat="1" ht="22.5" customHeight="1">
      <c r="A329" s="1582"/>
    </row>
    <row r="330" spans="1:12" s="502" customFormat="1" ht="18.75" customHeight="1">
      <c r="A330" s="501" t="s">
        <v>1758</v>
      </c>
    </row>
    <row r="331" spans="1:12" s="50" customFormat="1" ht="12.75" customHeight="1"/>
    <row r="332" spans="1:12" s="69" customFormat="1" ht="13.5" customHeight="1">
      <c r="A332" s="70"/>
      <c r="B332" s="71"/>
      <c r="C332" s="71"/>
      <c r="D332" s="71"/>
      <c r="E332" s="71"/>
      <c r="F332" s="2177"/>
      <c r="G332" s="1235" t="s">
        <v>1157</v>
      </c>
      <c r="H332" s="481" t="s">
        <v>1699</v>
      </c>
      <c r="I332" s="481" t="s">
        <v>1698</v>
      </c>
      <c r="J332" s="481" t="s">
        <v>173</v>
      </c>
      <c r="K332" s="481" t="s">
        <v>320</v>
      </c>
    </row>
    <row r="333" spans="1:12" s="192" customFormat="1" ht="12.95" customHeight="1">
      <c r="A333" s="200" t="s">
        <v>36</v>
      </c>
      <c r="B333" s="191"/>
      <c r="C333" s="196"/>
      <c r="F333" s="2186"/>
      <c r="G333" s="1260"/>
      <c r="H333" s="1732"/>
      <c r="I333" s="237"/>
      <c r="J333" s="237"/>
      <c r="K333" s="237"/>
    </row>
    <row r="334" spans="1:12" s="192" customFormat="1" ht="11.1" customHeight="1">
      <c r="A334" s="194">
        <v>1</v>
      </c>
      <c r="B334" s="195" t="s">
        <v>215</v>
      </c>
      <c r="C334" s="195"/>
      <c r="F334" s="2187"/>
      <c r="G334" s="1263">
        <v>1.258705716410732</v>
      </c>
      <c r="H334" s="289">
        <v>1.2669318575804902</v>
      </c>
      <c r="I334" s="727">
        <v>1.1843889336735034</v>
      </c>
      <c r="J334" s="289">
        <v>1.1200000000000001</v>
      </c>
      <c r="K334" s="289">
        <v>1.1499999999999999</v>
      </c>
    </row>
    <row r="335" spans="1:12" s="192" customFormat="1" ht="11.1" customHeight="1">
      <c r="A335" s="194">
        <v>2</v>
      </c>
      <c r="B335" s="195" t="s">
        <v>187</v>
      </c>
      <c r="C335" s="195"/>
      <c r="F335" s="2187"/>
      <c r="G335" s="1263">
        <v>2.3570564698560994</v>
      </c>
      <c r="H335" s="289">
        <v>2.3441601886962982</v>
      </c>
      <c r="I335" s="521">
        <v>2.0004436007797799</v>
      </c>
      <c r="J335" s="289">
        <v>1.59</v>
      </c>
      <c r="K335" s="289">
        <v>1.61</v>
      </c>
    </row>
    <row r="336" spans="1:12" s="192" customFormat="1" ht="11.1" customHeight="1">
      <c r="A336" s="194">
        <v>3</v>
      </c>
      <c r="B336" s="195" t="s">
        <v>188</v>
      </c>
      <c r="C336" s="195"/>
      <c r="F336" s="2187"/>
      <c r="G336" s="1263">
        <v>-0.21763510024270688</v>
      </c>
      <c r="H336" s="289">
        <v>-0.28091152413495302</v>
      </c>
      <c r="I336" s="289">
        <v>-0.12140069650907494</v>
      </c>
      <c r="J336" s="289">
        <v>0.3</v>
      </c>
      <c r="K336" s="289">
        <v>0.32</v>
      </c>
    </row>
    <row r="337" spans="1:11" s="192" customFormat="1" ht="12.95" customHeight="1">
      <c r="A337" s="1526" t="s">
        <v>37</v>
      </c>
      <c r="B337" s="196"/>
      <c r="C337" s="196"/>
      <c r="F337" s="2188"/>
      <c r="G337" s="1264"/>
      <c r="H337" s="1733"/>
      <c r="I337" s="238"/>
      <c r="J337" s="238"/>
      <c r="K337" s="238"/>
    </row>
    <row r="338" spans="1:11" s="192" customFormat="1" ht="11.1" customHeight="1">
      <c r="A338" s="194">
        <v>4</v>
      </c>
      <c r="B338" s="197" t="s">
        <v>122</v>
      </c>
      <c r="C338" s="197"/>
      <c r="F338" s="2189"/>
      <c r="G338" s="1265">
        <v>34.188391218890487</v>
      </c>
      <c r="H338" s="1734">
        <v>35.236785821751532</v>
      </c>
      <c r="I338" s="1734">
        <v>34.76019538153168</v>
      </c>
      <c r="J338" s="290">
        <v>39.8841541686566</v>
      </c>
      <c r="K338" s="290">
        <v>40.799999999999997</v>
      </c>
    </row>
    <row r="339" spans="1:11" s="192" customFormat="1" ht="11.1" customHeight="1">
      <c r="A339" s="194">
        <v>5</v>
      </c>
      <c r="B339" s="195" t="s">
        <v>38</v>
      </c>
      <c r="C339" s="195"/>
      <c r="F339" s="2189"/>
      <c r="G339" s="1265">
        <v>41.882468093261046</v>
      </c>
      <c r="H339" s="1734">
        <v>45.727688534565175</v>
      </c>
      <c r="I339" s="1734">
        <v>49.075765018914815</v>
      </c>
      <c r="J339" s="290">
        <v>47.116106642703699</v>
      </c>
      <c r="K339" s="290">
        <v>47.6</v>
      </c>
    </row>
    <row r="340" spans="1:11" s="192" customFormat="1" ht="11.1" customHeight="1">
      <c r="A340" s="194">
        <v>6</v>
      </c>
      <c r="B340" s="195" t="s">
        <v>110</v>
      </c>
      <c r="C340" s="195"/>
      <c r="F340" s="2189"/>
      <c r="G340" s="1265">
        <v>13.794122419456423</v>
      </c>
      <c r="H340" s="1734">
        <v>13.142534186135688</v>
      </c>
      <c r="I340" s="1734">
        <v>11.662082720033073</v>
      </c>
      <c r="J340" s="290">
        <v>11.3914955694394</v>
      </c>
      <c r="K340" s="290">
        <v>13.6</v>
      </c>
    </row>
    <row r="341" spans="1:11" s="192" customFormat="1" ht="11.1" customHeight="1">
      <c r="A341" s="194">
        <v>7</v>
      </c>
      <c r="B341" s="195" t="s">
        <v>315</v>
      </c>
      <c r="C341" s="195"/>
      <c r="F341" s="2189"/>
      <c r="G341" s="1265">
        <v>12.250034477594832</v>
      </c>
      <c r="H341" s="1734">
        <v>12.779419030707217</v>
      </c>
      <c r="I341" s="1734">
        <v>11.549004943925558</v>
      </c>
      <c r="J341" s="290">
        <v>10</v>
      </c>
      <c r="K341" s="290">
        <v>11.1</v>
      </c>
    </row>
    <row r="342" spans="1:11" s="194" customFormat="1" ht="11.1" customHeight="1">
      <c r="A342" s="194">
        <v>8</v>
      </c>
      <c r="B342" s="194" t="s">
        <v>123</v>
      </c>
      <c r="F342" s="2190"/>
      <c r="G342" s="1273">
        <v>149459.59909650002</v>
      </c>
      <c r="H342" s="239">
        <v>133241.74876769999</v>
      </c>
      <c r="I342" s="523">
        <v>118261.3659506</v>
      </c>
      <c r="J342" s="239">
        <v>113933.77400609999</v>
      </c>
      <c r="K342" s="239">
        <v>103292</v>
      </c>
    </row>
    <row r="343" spans="1:11" s="192" customFormat="1" ht="11.1" customHeight="1">
      <c r="A343" s="194">
        <v>9</v>
      </c>
      <c r="B343" s="205" t="s">
        <v>124</v>
      </c>
      <c r="F343" s="2187"/>
      <c r="G343" s="1263">
        <v>1.888745280715888</v>
      </c>
      <c r="H343" s="289">
        <v>1.6062757121290616</v>
      </c>
      <c r="I343" s="521">
        <v>1.2457028452344945</v>
      </c>
      <c r="J343" s="289">
        <v>1.2243423120994901</v>
      </c>
      <c r="K343" s="289">
        <v>1.17</v>
      </c>
    </row>
    <row r="344" spans="1:11" s="192" customFormat="1" ht="12.95" customHeight="1">
      <c r="A344" s="1526" t="s">
        <v>318</v>
      </c>
      <c r="B344" s="196"/>
      <c r="F344" s="2188"/>
      <c r="G344" s="1264"/>
      <c r="H344" s="1733"/>
      <c r="I344" s="1733"/>
      <c r="J344" s="238"/>
      <c r="K344" s="238"/>
    </row>
    <row r="345" spans="1:11" s="520" customFormat="1" ht="11.1" customHeight="1">
      <c r="A345" s="194">
        <v>10</v>
      </c>
      <c r="B345" s="205" t="s">
        <v>538</v>
      </c>
      <c r="F345" s="2191"/>
      <c r="G345" s="1267">
        <v>12.680761955260245</v>
      </c>
      <c r="H345" s="1735">
        <v>11.759283132242876</v>
      </c>
      <c r="I345" s="1735">
        <v>10.7</v>
      </c>
      <c r="J345" s="519">
        <v>9.4</v>
      </c>
      <c r="K345" s="519">
        <v>9.1999999999999993</v>
      </c>
    </row>
    <row r="346" spans="1:11" s="520" customFormat="1" ht="11.1" customHeight="1">
      <c r="A346" s="194">
        <v>11</v>
      </c>
      <c r="B346" s="205" t="s">
        <v>228</v>
      </c>
      <c r="F346" s="2191"/>
      <c r="G346" s="1267">
        <v>13.04022872926366</v>
      </c>
      <c r="H346" s="1735">
        <v>12.082005849594102</v>
      </c>
      <c r="I346" s="1734">
        <v>11</v>
      </c>
      <c r="J346" s="519">
        <v>9.9</v>
      </c>
      <c r="K346" s="519">
        <v>10.1</v>
      </c>
    </row>
    <row r="347" spans="1:11" s="520" customFormat="1" ht="11.1" customHeight="1">
      <c r="A347" s="194">
        <v>12</v>
      </c>
      <c r="B347" s="205" t="s">
        <v>536</v>
      </c>
      <c r="F347" s="2191"/>
      <c r="G347" s="1267">
        <v>15.192049539983591</v>
      </c>
      <c r="H347" s="1735">
        <v>14.025367508728387</v>
      </c>
      <c r="I347" s="1734">
        <v>12.6</v>
      </c>
      <c r="J347" s="519">
        <v>11.4</v>
      </c>
      <c r="K347" s="519">
        <v>12.4</v>
      </c>
    </row>
    <row r="348" spans="1:11" s="520" customFormat="1" ht="11.1" customHeight="1">
      <c r="A348" s="194">
        <v>13</v>
      </c>
      <c r="B348" s="205" t="s">
        <v>539</v>
      </c>
      <c r="F348" s="2192"/>
      <c r="G348" s="1266">
        <v>142108.09994808852</v>
      </c>
      <c r="H348" s="523">
        <v>128071.97353760581</v>
      </c>
      <c r="I348" s="524">
        <v>115627</v>
      </c>
      <c r="J348" s="523">
        <v>104191</v>
      </c>
      <c r="K348" s="523">
        <v>94946</v>
      </c>
    </row>
    <row r="349" spans="1:11" s="520" customFormat="1" ht="11.1" customHeight="1">
      <c r="A349" s="194">
        <v>14</v>
      </c>
      <c r="B349" s="205" t="s">
        <v>548</v>
      </c>
      <c r="F349" s="2193"/>
      <c r="G349" s="1268">
        <v>1120658.9986427363</v>
      </c>
      <c r="H349" s="524">
        <v>1089113.7843806499</v>
      </c>
      <c r="I349" s="477">
        <v>1075672</v>
      </c>
      <c r="J349" s="524">
        <v>1111574</v>
      </c>
      <c r="K349" s="524">
        <v>1028404</v>
      </c>
    </row>
    <row r="350" spans="1:11" s="192" customFormat="1" ht="12.95" customHeight="1">
      <c r="A350" s="1526" t="s">
        <v>290</v>
      </c>
      <c r="B350" s="196"/>
      <c r="F350" s="2188"/>
      <c r="G350" s="1264"/>
      <c r="H350" s="1733"/>
      <c r="I350" s="1733"/>
      <c r="J350" s="238"/>
      <c r="K350" s="238"/>
    </row>
    <row r="351" spans="1:11" s="520" customFormat="1" ht="11.1" customHeight="1">
      <c r="A351" s="194">
        <v>15</v>
      </c>
      <c r="B351" s="205" t="s">
        <v>287</v>
      </c>
      <c r="F351" s="2194"/>
      <c r="G351" s="1262">
        <v>0.14445216045588344</v>
      </c>
      <c r="H351" s="521">
        <v>0.17539832545297768</v>
      </c>
      <c r="I351" s="726">
        <v>0.22436284320581873</v>
      </c>
      <c r="J351" s="521">
        <v>0.26565081615059577</v>
      </c>
      <c r="K351" s="521">
        <v>0.36</v>
      </c>
    </row>
    <row r="352" spans="1:11" s="520" customFormat="1" ht="11.1" customHeight="1">
      <c r="A352" s="194">
        <v>16</v>
      </c>
      <c r="B352" s="205" t="s">
        <v>1243</v>
      </c>
      <c r="F352" s="2194"/>
      <c r="G352" s="1262">
        <v>0.11954585075935791</v>
      </c>
      <c r="H352" s="521">
        <v>0.16536246091514878</v>
      </c>
      <c r="I352" s="727">
        <v>0.24472528737717586</v>
      </c>
      <c r="J352" s="521">
        <v>0.28443490687644879</v>
      </c>
      <c r="K352" s="521">
        <v>0.26</v>
      </c>
    </row>
    <row r="353" spans="1:11" s="520" customFormat="1" ht="10.5" customHeight="1">
      <c r="A353" s="194">
        <v>17</v>
      </c>
      <c r="B353" s="205" t="s">
        <v>288</v>
      </c>
      <c r="F353" s="2194"/>
      <c r="G353" s="1262">
        <v>0.96100000000000008</v>
      </c>
      <c r="H353" s="521">
        <v>1.3754999999999999</v>
      </c>
      <c r="I353" s="727">
        <v>1.5</v>
      </c>
      <c r="J353" s="521">
        <v>1.5</v>
      </c>
      <c r="K353" s="521">
        <v>1.55</v>
      </c>
    </row>
    <row r="354" spans="1:11" s="192" customFormat="1" ht="11.1" customHeight="1">
      <c r="A354" s="194">
        <v>18</v>
      </c>
      <c r="B354" s="195" t="s">
        <v>289</v>
      </c>
      <c r="F354" s="2190"/>
      <c r="G354" s="1273">
        <v>17260.743386999999</v>
      </c>
      <c r="H354" s="239">
        <v>20748.976697999999</v>
      </c>
      <c r="I354" s="728">
        <v>19740</v>
      </c>
      <c r="J354" s="239">
        <v>19465</v>
      </c>
      <c r="K354" s="239">
        <v>18409</v>
      </c>
    </row>
    <row r="355" spans="1:11" s="192" customFormat="1" ht="12.95" customHeight="1">
      <c r="A355" s="1526" t="s">
        <v>39</v>
      </c>
      <c r="B355" s="196"/>
      <c r="F355" s="2188"/>
      <c r="G355" s="1264"/>
      <c r="H355" s="1733"/>
      <c r="I355" s="1733"/>
      <c r="J355" s="238"/>
      <c r="K355" s="238"/>
    </row>
    <row r="356" spans="1:11" s="520" customFormat="1" ht="11.1" customHeight="1">
      <c r="A356" s="194">
        <v>19</v>
      </c>
      <c r="B356" s="205" t="s">
        <v>291</v>
      </c>
      <c r="F356" s="2191"/>
      <c r="G356" s="1267">
        <v>65.437057487175778</v>
      </c>
      <c r="H356" s="1735">
        <v>64.728804005471389</v>
      </c>
      <c r="I356" s="1736">
        <v>62.482830625006024</v>
      </c>
      <c r="J356" s="519">
        <v>57.848748749788548</v>
      </c>
      <c r="K356" s="519">
        <v>54.8</v>
      </c>
    </row>
    <row r="357" spans="1:11" s="192" customFormat="1" ht="12.95" customHeight="1">
      <c r="A357" s="2433" t="s">
        <v>595</v>
      </c>
      <c r="B357" s="2434"/>
      <c r="F357" s="2188"/>
      <c r="G357" s="1264"/>
      <c r="H357" s="1733"/>
      <c r="I357" s="1733"/>
      <c r="J357" s="238"/>
      <c r="K357" s="238"/>
    </row>
    <row r="358" spans="1:11" s="520" customFormat="1" ht="11.1" customHeight="1">
      <c r="A358" s="194">
        <v>20</v>
      </c>
      <c r="B358" s="205" t="s">
        <v>220</v>
      </c>
      <c r="F358" s="2192"/>
      <c r="G358" s="1266">
        <v>548.61904655810008</v>
      </c>
      <c r="H358" s="523">
        <v>518.88065805658005</v>
      </c>
      <c r="I358" s="728">
        <v>459.08724700311006</v>
      </c>
      <c r="J358" s="523">
        <v>506.11663089188994</v>
      </c>
      <c r="K358" s="523">
        <v>509</v>
      </c>
    </row>
    <row r="359" spans="1:11" s="520" customFormat="1" ht="11.1" customHeight="1">
      <c r="A359" s="198">
        <v>21</v>
      </c>
      <c r="B359" s="205" t="s">
        <v>34</v>
      </c>
      <c r="F359" s="2192"/>
      <c r="G359" s="1266">
        <v>2936.3311798570999</v>
      </c>
      <c r="H359" s="523">
        <v>2656.0123694625804</v>
      </c>
      <c r="I359" s="523">
        <v>2537</v>
      </c>
      <c r="J359" s="523">
        <v>2394.5786672398899</v>
      </c>
      <c r="K359" s="523">
        <v>2141</v>
      </c>
    </row>
    <row r="360" spans="1:11" s="520" customFormat="1" ht="11.1" customHeight="1">
      <c r="A360" s="198">
        <v>22</v>
      </c>
      <c r="B360" s="197" t="s">
        <v>119</v>
      </c>
      <c r="F360" s="2192"/>
      <c r="G360" s="1266">
        <v>2711.623547749</v>
      </c>
      <c r="H360" s="523">
        <v>2542.5353621279996</v>
      </c>
      <c r="I360" s="239">
        <v>2410.9814930460002</v>
      </c>
      <c r="J360" s="523">
        <v>2147.852918091</v>
      </c>
      <c r="K360" s="523">
        <v>1970</v>
      </c>
    </row>
    <row r="361" spans="1:11" s="520" customFormat="1" ht="11.1" customHeight="1">
      <c r="A361" s="198">
        <v>23</v>
      </c>
      <c r="B361" s="205" t="s">
        <v>40</v>
      </c>
      <c r="F361" s="2192"/>
      <c r="G361" s="1266">
        <v>1490.1570255090999</v>
      </c>
      <c r="H361" s="523">
        <v>1386.7894459925801</v>
      </c>
      <c r="I361" s="239">
        <v>1270.0665239451102</v>
      </c>
      <c r="J361" s="523">
        <v>1246.2383345408898</v>
      </c>
      <c r="K361" s="523">
        <v>1151</v>
      </c>
    </row>
    <row r="362" spans="1:11" s="192" customFormat="1" ht="12.95" customHeight="1">
      <c r="A362" s="1526" t="s">
        <v>41</v>
      </c>
      <c r="B362" s="196"/>
      <c r="F362" s="2188"/>
      <c r="G362" s="1264"/>
      <c r="H362" s="1733"/>
      <c r="I362" s="1733"/>
      <c r="J362" s="238"/>
      <c r="K362" s="238"/>
    </row>
    <row r="363" spans="1:11" s="192" customFormat="1" ht="11.1" customHeight="1">
      <c r="A363" s="194">
        <v>24</v>
      </c>
      <c r="B363" s="195" t="s">
        <v>42</v>
      </c>
      <c r="F363" s="2190"/>
      <c r="G363" s="1273">
        <v>11643</v>
      </c>
      <c r="H363" s="239">
        <v>12016</v>
      </c>
      <c r="I363" s="239">
        <v>13291</v>
      </c>
      <c r="J363" s="239">
        <v>13620</v>
      </c>
      <c r="K363" s="239">
        <v>13021</v>
      </c>
    </row>
    <row r="364" spans="1:11" s="192" customFormat="1" ht="12.95" customHeight="1">
      <c r="A364" s="1526" t="s">
        <v>197</v>
      </c>
      <c r="B364" s="196"/>
      <c r="F364" s="2188"/>
      <c r="G364" s="1264"/>
      <c r="H364" s="1733"/>
      <c r="I364" s="1733"/>
      <c r="J364" s="238"/>
      <c r="K364" s="238"/>
    </row>
    <row r="365" spans="1:11" s="520" customFormat="1" ht="11.1" customHeight="1">
      <c r="A365" s="194">
        <v>25</v>
      </c>
      <c r="B365" s="205" t="s">
        <v>43</v>
      </c>
      <c r="F365" s="2195"/>
      <c r="G365" s="1268">
        <v>1628798.8610000003</v>
      </c>
      <c r="H365" s="524">
        <v>1628798.8610000003</v>
      </c>
      <c r="I365" s="1737">
        <v>1628798.861</v>
      </c>
      <c r="J365" s="1632">
        <v>1628798.861</v>
      </c>
      <c r="K365" s="1632">
        <v>1628798.861</v>
      </c>
    </row>
    <row r="366" spans="1:11" s="520" customFormat="1" ht="11.1" customHeight="1">
      <c r="A366" s="194">
        <v>26</v>
      </c>
      <c r="B366" s="205" t="s">
        <v>44</v>
      </c>
      <c r="F366" s="2195"/>
      <c r="G366" s="1268">
        <v>1628798.8610000003</v>
      </c>
      <c r="H366" s="524">
        <v>1628798.8610000003</v>
      </c>
      <c r="I366" s="1737">
        <v>1628798.8610000003</v>
      </c>
      <c r="J366" s="1632">
        <v>1628798.8610000003</v>
      </c>
      <c r="K366" s="1632">
        <v>1628798.861</v>
      </c>
    </row>
    <row r="367" spans="1:11" s="520" customFormat="1" ht="11.1" customHeight="1">
      <c r="A367" s="194">
        <v>27</v>
      </c>
      <c r="B367" s="205" t="s">
        <v>45</v>
      </c>
      <c r="F367" s="2194"/>
      <c r="G367" s="1262">
        <v>12.667163280286399</v>
      </c>
      <c r="H367" s="521">
        <v>10.754220278928051</v>
      </c>
      <c r="I367" s="289">
        <v>8.4750306944980185</v>
      </c>
      <c r="J367" s="521">
        <v>7.9841883393396902</v>
      </c>
      <c r="K367" s="521">
        <v>8.66</v>
      </c>
    </row>
    <row r="368" spans="1:11" s="520" customFormat="1" ht="11.1" customHeight="1">
      <c r="A368" s="194">
        <v>28</v>
      </c>
      <c r="B368" s="205" t="s">
        <v>322</v>
      </c>
      <c r="F368" s="2194"/>
      <c r="G368" s="1262">
        <v>12.680817130595351</v>
      </c>
      <c r="H368" s="521">
        <v>10.751758376453896</v>
      </c>
      <c r="I368" s="521">
        <v>8.4158304556884413</v>
      </c>
      <c r="J368" s="521">
        <v>7.9875139667064099</v>
      </c>
      <c r="K368" s="521">
        <v>8.6199999999999992</v>
      </c>
    </row>
    <row r="369" spans="1:11" s="520" customFormat="1" ht="11.1" customHeight="1">
      <c r="A369" s="194">
        <v>29</v>
      </c>
      <c r="B369" s="205" t="s">
        <v>321</v>
      </c>
      <c r="F369" s="2194"/>
      <c r="G369" s="1262">
        <v>3.8</v>
      </c>
      <c r="H369" s="2011">
        <v>2.7</v>
      </c>
      <c r="I369" s="2011">
        <v>2.1</v>
      </c>
      <c r="J369" s="521">
        <v>2</v>
      </c>
      <c r="K369" s="521">
        <v>4</v>
      </c>
    </row>
    <row r="370" spans="1:11" s="520" customFormat="1" ht="11.1" customHeight="1">
      <c r="A370" s="194">
        <v>30</v>
      </c>
      <c r="B370" s="205" t="s">
        <v>46</v>
      </c>
      <c r="F370" s="2191"/>
      <c r="G370" s="1267">
        <v>4.7178319412442367</v>
      </c>
      <c r="H370" s="1735">
        <v>57.599431818181813</v>
      </c>
      <c r="I370" s="1734">
        <v>23.659854739903299</v>
      </c>
      <c r="J370" s="519">
        <v>-25.157992977453699</v>
      </c>
      <c r="K370" s="519">
        <v>33.9</v>
      </c>
    </row>
    <row r="371" spans="1:11" s="520" customFormat="1" ht="11.1" customHeight="1">
      <c r="A371" s="194">
        <v>31</v>
      </c>
      <c r="B371" s="205" t="s">
        <v>112</v>
      </c>
      <c r="F371" s="2194"/>
      <c r="G371" s="1262">
        <v>3.1616982836495029</v>
      </c>
      <c r="H371" s="521">
        <v>2.4884792626728114</v>
      </c>
      <c r="I371" s="521">
        <v>2.9829545454545454</v>
      </c>
      <c r="J371" s="521">
        <v>3.4158838599487602</v>
      </c>
      <c r="K371" s="521">
        <v>4.8840048840048835</v>
      </c>
    </row>
    <row r="372" spans="1:11" s="520" customFormat="1" ht="11.1" customHeight="1">
      <c r="A372" s="194">
        <v>32</v>
      </c>
      <c r="B372" s="205" t="s">
        <v>323</v>
      </c>
      <c r="F372" s="2194"/>
      <c r="G372" s="1262">
        <v>97.447612292995075</v>
      </c>
      <c r="H372" s="521">
        <v>87.146168035661447</v>
      </c>
      <c r="I372" s="521">
        <v>78.10831175857507</v>
      </c>
      <c r="J372" s="521">
        <v>72.332148516280199</v>
      </c>
      <c r="K372" s="521">
        <v>68.27</v>
      </c>
    </row>
    <row r="373" spans="1:11" s="520" customFormat="1" ht="11.1" customHeight="1">
      <c r="A373" s="198">
        <v>33</v>
      </c>
      <c r="B373" s="205" t="s">
        <v>47</v>
      </c>
      <c r="F373" s="2194"/>
      <c r="G373" s="1262">
        <v>110.7</v>
      </c>
      <c r="H373" s="521">
        <v>108.5</v>
      </c>
      <c r="I373" s="289">
        <v>70.400000000000006</v>
      </c>
      <c r="J373" s="521">
        <v>58.55</v>
      </c>
      <c r="K373" s="521">
        <v>81.900000000000006</v>
      </c>
    </row>
    <row r="374" spans="1:11" s="520" customFormat="1" ht="11.1" customHeight="1">
      <c r="A374" s="198">
        <v>34</v>
      </c>
      <c r="B374" s="205" t="s">
        <v>118</v>
      </c>
      <c r="F374" s="2194"/>
      <c r="G374" s="1262">
        <v>8.7391310548810672</v>
      </c>
      <c r="H374" s="521">
        <v>10.091372610977988</v>
      </c>
      <c r="I374" s="289">
        <v>8.3651875320771385</v>
      </c>
      <c r="J374" s="521">
        <v>7.3301906255248301</v>
      </c>
      <c r="K374" s="521">
        <v>9.5</v>
      </c>
    </row>
    <row r="375" spans="1:11" s="520" customFormat="1" ht="11.1" customHeight="1">
      <c r="A375" s="198">
        <v>35</v>
      </c>
      <c r="B375" s="205" t="s">
        <v>48</v>
      </c>
      <c r="F375" s="2194"/>
      <c r="G375" s="1262">
        <v>1.1359949966465988</v>
      </c>
      <c r="H375" s="521">
        <v>1.2450346635505565</v>
      </c>
      <c r="I375" s="289">
        <v>0.89940998039062026</v>
      </c>
      <c r="J375" s="521">
        <v>0.80946026353443401</v>
      </c>
      <c r="K375" s="521">
        <v>1.2</v>
      </c>
    </row>
    <row r="376" spans="1:11" s="520" customFormat="1" ht="11.1" customHeight="1">
      <c r="A376" s="199">
        <v>36</v>
      </c>
      <c r="B376" s="525" t="s">
        <v>49</v>
      </c>
      <c r="C376" s="1544"/>
      <c r="D376" s="1544"/>
      <c r="E376" s="1544"/>
      <c r="F376" s="2196"/>
      <c r="G376" s="1367">
        <v>180.30803391270004</v>
      </c>
      <c r="H376" s="2012">
        <v>176.72467641850002</v>
      </c>
      <c r="I376" s="2234">
        <v>114.66743981440001</v>
      </c>
      <c r="J376" s="526">
        <v>95.36617331155</v>
      </c>
      <c r="K376" s="526">
        <v>133.4</v>
      </c>
    </row>
    <row r="377" spans="1:11" s="72" customFormat="1" ht="7.5" customHeight="1">
      <c r="A377" s="306"/>
      <c r="B377" s="76"/>
      <c r="C377" s="77"/>
      <c r="D377" s="77"/>
      <c r="E377" s="77"/>
      <c r="F377" s="77"/>
      <c r="G377" s="77"/>
    </row>
    <row r="378" spans="1:11" s="304" customFormat="1" ht="12.75" customHeight="1">
      <c r="A378" s="2431" t="s">
        <v>1697</v>
      </c>
      <c r="B378" s="2431"/>
      <c r="C378" s="2431"/>
      <c r="D378" s="2431"/>
      <c r="E378" s="2431"/>
      <c r="F378" s="2431"/>
      <c r="G378" s="2431"/>
      <c r="H378" s="2431"/>
      <c r="I378" s="2431"/>
      <c r="J378" s="2431"/>
      <c r="K378" s="2431"/>
    </row>
    <row r="379" spans="1:11" s="304" customFormat="1" ht="12" customHeight="1">
      <c r="A379" s="2432"/>
      <c r="B379" s="2432"/>
      <c r="C379" s="2432"/>
      <c r="D379" s="2432"/>
      <c r="E379" s="2432"/>
      <c r="F379" s="2432"/>
      <c r="G379" s="2432"/>
      <c r="H379" s="2432"/>
      <c r="I379" s="2432"/>
      <c r="J379" s="2432"/>
      <c r="K379" s="2432"/>
    </row>
    <row r="380" spans="1:11" s="304" customFormat="1" ht="4.5" customHeight="1">
      <c r="A380" s="1527"/>
      <c r="B380" s="303"/>
      <c r="C380" s="303"/>
      <c r="D380" s="303"/>
      <c r="E380" s="303"/>
      <c r="F380" s="303"/>
    </row>
    <row r="381" spans="1:11" s="304" customFormat="1" ht="12.75" customHeight="1">
      <c r="A381" s="1704" t="s">
        <v>645</v>
      </c>
      <c r="B381" s="1545"/>
      <c r="C381" s="1546"/>
      <c r="D381" s="1546"/>
      <c r="E381" s="1546"/>
      <c r="F381" s="1546"/>
      <c r="G381" s="1546"/>
      <c r="H381" s="1546"/>
    </row>
    <row r="382" spans="1:11" s="120" customFormat="1" ht="22.5" customHeight="1"/>
    <row r="383" spans="1:11" s="502" customFormat="1" ht="18.75" customHeight="1">
      <c r="A383" s="501" t="s">
        <v>1759</v>
      </c>
    </row>
    <row r="384" spans="1:11" s="50" customFormat="1" ht="12" customHeight="1"/>
    <row r="385" spans="1:12" s="69" customFormat="1" ht="13.5" customHeight="1">
      <c r="A385" s="70"/>
      <c r="B385" s="71"/>
      <c r="C385" s="71"/>
      <c r="D385" s="71"/>
      <c r="E385" s="71"/>
      <c r="F385" s="2177"/>
      <c r="G385" s="1235" t="s">
        <v>1157</v>
      </c>
      <c r="H385" s="310" t="s">
        <v>217</v>
      </c>
      <c r="I385" s="310" t="s">
        <v>214</v>
      </c>
      <c r="J385" s="310" t="s">
        <v>173</v>
      </c>
      <c r="K385" s="481" t="s">
        <v>320</v>
      </c>
    </row>
    <row r="386" spans="1:12" s="52" customFormat="1" ht="12" customHeight="1">
      <c r="A386" s="336" t="s">
        <v>110</v>
      </c>
      <c r="B386" s="666"/>
      <c r="C386" s="2013"/>
      <c r="D386" s="1680"/>
      <c r="E386" s="1680"/>
      <c r="F386" s="2197"/>
      <c r="G386" s="1276">
        <v>13.601614326280565</v>
      </c>
      <c r="H386" s="337">
        <v>13.879429584542006</v>
      </c>
      <c r="I386" s="337">
        <v>12.688863523211696</v>
      </c>
      <c r="J386" s="337">
        <v>9.4759419726661793</v>
      </c>
      <c r="K386" s="337">
        <v>13.218071904691509</v>
      </c>
      <c r="L386" s="51"/>
    </row>
    <row r="387" spans="1:12" s="52" customFormat="1" ht="12" customHeight="1">
      <c r="A387" s="338" t="s">
        <v>566</v>
      </c>
      <c r="B387" s="338"/>
      <c r="C387" s="338"/>
      <c r="D387" s="1681"/>
      <c r="E387" s="1681"/>
      <c r="F387" s="2198"/>
      <c r="G387" s="1277">
        <v>42.219567410459021</v>
      </c>
      <c r="H387" s="340">
        <v>44.428090257680772</v>
      </c>
      <c r="I387" s="339">
        <v>47.16883550549263</v>
      </c>
      <c r="J387" s="340">
        <v>50.780489375198322</v>
      </c>
      <c r="K387" s="340">
        <v>48.307871220738242</v>
      </c>
      <c r="L387" s="116"/>
    </row>
    <row r="388" spans="1:12" ht="7.5" customHeight="1"/>
    <row r="389" spans="1:12" s="304" customFormat="1" ht="21.75" customHeight="1">
      <c r="A389" s="2432" t="s">
        <v>567</v>
      </c>
      <c r="B389" s="2432"/>
      <c r="C389" s="2432"/>
      <c r="D389" s="2432"/>
      <c r="E389" s="2432"/>
      <c r="F389" s="2432"/>
      <c r="G389" s="2432"/>
      <c r="H389" s="2432"/>
      <c r="I389" s="2432"/>
      <c r="J389" s="2432"/>
      <c r="K389" s="2432"/>
    </row>
    <row r="390" spans="1:12" s="295" customFormat="1" ht="12.2" customHeight="1">
      <c r="A390" s="2432"/>
      <c r="B390" s="2432"/>
      <c r="C390" s="2432"/>
      <c r="D390" s="2432"/>
      <c r="E390" s="2432"/>
      <c r="F390" s="2432"/>
      <c r="G390" s="2432"/>
      <c r="H390" s="2432"/>
      <c r="I390" s="2432"/>
      <c r="J390" s="2432"/>
    </row>
    <row r="391" spans="1:12" s="98" customFormat="1" ht="22.5" customHeight="1">
      <c r="A391" s="1579"/>
      <c r="B391" s="1580"/>
      <c r="C391" s="1581"/>
      <c r="D391" s="1581"/>
      <c r="E391" s="1581"/>
      <c r="F391" s="1581"/>
      <c r="G391" s="1581"/>
      <c r="H391" s="1581"/>
      <c r="I391" s="1581"/>
      <c r="J391" s="1581"/>
      <c r="K391" s="1581"/>
    </row>
    <row r="392" spans="1:12" s="502" customFormat="1" ht="18.75" customHeight="1">
      <c r="A392" s="501" t="s">
        <v>1760</v>
      </c>
    </row>
    <row r="393" spans="1:12" s="50" customFormat="1" ht="12.75" customHeight="1">
      <c r="A393" s="268"/>
      <c r="B393" s="268"/>
    </row>
    <row r="394" spans="1:12" s="698" customFormat="1" ht="15.75" customHeight="1">
      <c r="A394" s="697" t="s">
        <v>392</v>
      </c>
      <c r="B394" s="2427" t="s">
        <v>393</v>
      </c>
      <c r="C394" s="2428"/>
      <c r="D394" s="2428"/>
      <c r="E394" s="2428"/>
      <c r="F394" s="2428"/>
      <c r="G394" s="2428"/>
      <c r="H394" s="2428"/>
      <c r="I394" s="2428"/>
      <c r="J394" s="2428"/>
      <c r="K394" s="2428"/>
    </row>
    <row r="395" spans="1:12" s="698" customFormat="1" ht="27" customHeight="1">
      <c r="A395" s="699">
        <v>5</v>
      </c>
      <c r="B395" s="2427" t="s">
        <v>394</v>
      </c>
      <c r="C395" s="2428"/>
      <c r="D395" s="2428"/>
      <c r="E395" s="2428"/>
      <c r="F395" s="2428"/>
      <c r="G395" s="2428"/>
      <c r="H395" s="2428"/>
      <c r="I395" s="2428"/>
      <c r="J395" s="2428"/>
      <c r="K395" s="2428"/>
    </row>
    <row r="396" spans="1:12" s="698" customFormat="1" ht="15.75" customHeight="1">
      <c r="A396" s="699">
        <v>6</v>
      </c>
      <c r="B396" s="2427" t="s">
        <v>1710</v>
      </c>
      <c r="C396" s="2428"/>
      <c r="D396" s="2428"/>
      <c r="E396" s="2428"/>
      <c r="F396" s="2428"/>
      <c r="G396" s="2428"/>
      <c r="H396" s="2428"/>
      <c r="I396" s="2428"/>
      <c r="J396" s="2428"/>
      <c r="K396" s="2428"/>
    </row>
    <row r="397" spans="1:12" s="698" customFormat="1" ht="36.75" customHeight="1">
      <c r="A397" s="699">
        <v>7</v>
      </c>
      <c r="B397" s="2427" t="s">
        <v>1711</v>
      </c>
      <c r="C397" s="2428"/>
      <c r="D397" s="2428"/>
      <c r="E397" s="2428"/>
      <c r="F397" s="2428"/>
      <c r="G397" s="2428"/>
      <c r="H397" s="2428"/>
      <c r="I397" s="2428"/>
      <c r="J397" s="2428"/>
      <c r="K397" s="2428"/>
    </row>
    <row r="398" spans="1:12" s="698" customFormat="1" ht="27" customHeight="1">
      <c r="A398" s="699">
        <v>8</v>
      </c>
      <c r="B398" s="2427" t="s">
        <v>1718</v>
      </c>
      <c r="C398" s="2428"/>
      <c r="D398" s="2428"/>
      <c r="E398" s="2428"/>
      <c r="F398" s="2428"/>
      <c r="G398" s="2428"/>
      <c r="H398" s="2428"/>
      <c r="I398" s="2428"/>
      <c r="J398" s="2428"/>
      <c r="K398" s="2428"/>
    </row>
    <row r="399" spans="1:12" s="698" customFormat="1" ht="15.75" customHeight="1">
      <c r="A399" s="699">
        <v>9</v>
      </c>
      <c r="B399" s="2427" t="s">
        <v>1712</v>
      </c>
      <c r="C399" s="2428"/>
      <c r="D399" s="2428"/>
      <c r="E399" s="2428"/>
      <c r="F399" s="2428"/>
      <c r="G399" s="2428"/>
      <c r="H399" s="2428"/>
      <c r="I399" s="2428"/>
      <c r="J399" s="2428"/>
      <c r="K399" s="2428"/>
    </row>
    <row r="400" spans="1:12" s="698" customFormat="1" ht="15.75" customHeight="1">
      <c r="A400" s="699">
        <v>20</v>
      </c>
      <c r="B400" s="2427" t="s">
        <v>672</v>
      </c>
      <c r="C400" s="2428"/>
      <c r="D400" s="2428"/>
      <c r="E400" s="2428"/>
      <c r="F400" s="2428"/>
      <c r="G400" s="2428"/>
      <c r="H400" s="2428"/>
      <c r="I400" s="2428"/>
      <c r="J400" s="2428"/>
      <c r="K400" s="2428"/>
    </row>
    <row r="401" spans="1:11" s="698" customFormat="1" ht="15.75" customHeight="1">
      <c r="A401" s="699">
        <v>21</v>
      </c>
      <c r="B401" s="2427" t="s">
        <v>395</v>
      </c>
      <c r="C401" s="2428"/>
      <c r="D401" s="2428"/>
      <c r="E401" s="2428"/>
      <c r="F401" s="2428"/>
      <c r="G401" s="2428"/>
      <c r="H401" s="2428"/>
      <c r="I401" s="2428"/>
      <c r="J401" s="2428"/>
      <c r="K401" s="2428"/>
    </row>
    <row r="402" spans="1:11" s="698" customFormat="1" ht="15.75" customHeight="1">
      <c r="A402" s="699">
        <v>23</v>
      </c>
      <c r="B402" s="2427" t="s">
        <v>396</v>
      </c>
      <c r="C402" s="2428"/>
      <c r="D402" s="2428"/>
      <c r="E402" s="2428"/>
      <c r="F402" s="2428"/>
      <c r="G402" s="2428"/>
      <c r="H402" s="2428"/>
      <c r="I402" s="2428"/>
      <c r="J402" s="2428"/>
      <c r="K402" s="2428"/>
    </row>
    <row r="403" spans="1:11" s="698" customFormat="1" ht="82.5" customHeight="1">
      <c r="A403" s="699">
        <v>25</v>
      </c>
      <c r="B403" s="2429" t="s">
        <v>1640</v>
      </c>
      <c r="C403" s="2430"/>
      <c r="D403" s="2430"/>
      <c r="E403" s="2430"/>
      <c r="F403" s="2430"/>
      <c r="G403" s="2430"/>
      <c r="H403" s="2430"/>
      <c r="I403" s="2430"/>
      <c r="J403" s="2430"/>
      <c r="K403" s="2430"/>
    </row>
    <row r="404" spans="1:11" s="698" customFormat="1" ht="15.75" customHeight="1">
      <c r="A404" s="699">
        <v>27</v>
      </c>
      <c r="B404" s="2427" t="s">
        <v>1713</v>
      </c>
      <c r="C404" s="2428"/>
      <c r="D404" s="2428"/>
      <c r="E404" s="2428"/>
      <c r="F404" s="2428"/>
      <c r="G404" s="2428"/>
      <c r="H404" s="2428"/>
      <c r="I404" s="2428"/>
      <c r="J404" s="2428"/>
      <c r="K404" s="2428"/>
    </row>
    <row r="405" spans="1:11" s="698" customFormat="1" ht="27" customHeight="1">
      <c r="A405" s="699">
        <v>28</v>
      </c>
      <c r="B405" s="2427" t="s">
        <v>1714</v>
      </c>
      <c r="C405" s="2428"/>
      <c r="D405" s="2428"/>
      <c r="E405" s="2428"/>
      <c r="F405" s="2428"/>
      <c r="G405" s="2428"/>
      <c r="H405" s="2428"/>
      <c r="I405" s="2428"/>
      <c r="J405" s="2428"/>
      <c r="K405" s="2428"/>
    </row>
    <row r="406" spans="1:11" s="698" customFormat="1" ht="27" customHeight="1">
      <c r="A406" s="699">
        <v>30</v>
      </c>
      <c r="B406" s="2427" t="s">
        <v>397</v>
      </c>
      <c r="C406" s="2428"/>
      <c r="D406" s="2428"/>
      <c r="E406" s="2428"/>
      <c r="F406" s="2428"/>
      <c r="G406" s="2428"/>
      <c r="H406" s="2428"/>
      <c r="I406" s="2428"/>
      <c r="J406" s="2428"/>
      <c r="K406" s="2428"/>
    </row>
    <row r="407" spans="1:11" s="698" customFormat="1" ht="15.75" customHeight="1">
      <c r="A407" s="699">
        <v>32</v>
      </c>
      <c r="B407" s="2427" t="s">
        <v>1715</v>
      </c>
      <c r="C407" s="2428"/>
      <c r="D407" s="2428"/>
      <c r="E407" s="2428"/>
      <c r="F407" s="2428"/>
      <c r="G407" s="2428"/>
      <c r="H407" s="2428"/>
      <c r="I407" s="2428"/>
      <c r="J407" s="2428"/>
      <c r="K407" s="2428"/>
    </row>
    <row r="408" spans="1:11" s="698" customFormat="1" ht="15.75" customHeight="1">
      <c r="A408" s="699">
        <v>34</v>
      </c>
      <c r="B408" s="2427" t="s">
        <v>398</v>
      </c>
      <c r="C408" s="2428"/>
      <c r="D408" s="2428"/>
      <c r="E408" s="2428"/>
      <c r="F408" s="2428"/>
      <c r="G408" s="2428"/>
      <c r="H408" s="2428"/>
      <c r="I408" s="2428"/>
      <c r="J408" s="2428"/>
      <c r="K408" s="2428"/>
    </row>
    <row r="409" spans="1:11" s="698" customFormat="1" ht="15.75" customHeight="1">
      <c r="A409" s="699">
        <v>35</v>
      </c>
      <c r="B409" s="2427" t="s">
        <v>1716</v>
      </c>
      <c r="C409" s="2428"/>
      <c r="D409" s="2428"/>
      <c r="E409" s="2428"/>
      <c r="F409" s="2428"/>
      <c r="G409" s="2428"/>
      <c r="H409" s="2428"/>
      <c r="I409" s="2428"/>
      <c r="J409" s="2428"/>
      <c r="K409" s="2428"/>
    </row>
    <row r="410" spans="1:11" s="698" customFormat="1" ht="15.75" customHeight="1">
      <c r="A410" s="699">
        <v>36</v>
      </c>
      <c r="B410" s="2427" t="s">
        <v>399</v>
      </c>
      <c r="C410" s="2428"/>
      <c r="D410" s="2428"/>
      <c r="E410" s="2428"/>
      <c r="F410" s="2428"/>
      <c r="G410" s="2428"/>
      <c r="H410" s="2428"/>
      <c r="I410" s="2428"/>
      <c r="J410" s="2428"/>
      <c r="K410" s="2428"/>
    </row>
  </sheetData>
  <mergeCells count="44">
    <mergeCell ref="A219:K219"/>
    <mergeCell ref="A64:K64"/>
    <mergeCell ref="A65:K65"/>
    <mergeCell ref="A109:B109"/>
    <mergeCell ref="A110:B110"/>
    <mergeCell ref="A113:B113"/>
    <mergeCell ref="A117:K117"/>
    <mergeCell ref="A96:B96"/>
    <mergeCell ref="A148:E148"/>
    <mergeCell ref="A162:B162"/>
    <mergeCell ref="A163:B163"/>
    <mergeCell ref="A166:B166"/>
    <mergeCell ref="A170:E170"/>
    <mergeCell ref="A25:K25"/>
    <mergeCell ref="A26:K26"/>
    <mergeCell ref="A27:K27"/>
    <mergeCell ref="A52:K52"/>
    <mergeCell ref="A63:K63"/>
    <mergeCell ref="A268:K268"/>
    <mergeCell ref="A357:B357"/>
    <mergeCell ref="A297:B297"/>
    <mergeCell ref="A318:K318"/>
    <mergeCell ref="A328:J328"/>
    <mergeCell ref="A378:K378"/>
    <mergeCell ref="B399:K399"/>
    <mergeCell ref="B400:K400"/>
    <mergeCell ref="B401:K401"/>
    <mergeCell ref="B402:K402"/>
    <mergeCell ref="B396:K396"/>
    <mergeCell ref="B397:K397"/>
    <mergeCell ref="B394:K394"/>
    <mergeCell ref="B395:K395"/>
    <mergeCell ref="A389:K389"/>
    <mergeCell ref="A390:J390"/>
    <mergeCell ref="A379:K379"/>
    <mergeCell ref="B398:K398"/>
    <mergeCell ref="B408:K408"/>
    <mergeCell ref="B409:K409"/>
    <mergeCell ref="B410:K410"/>
    <mergeCell ref="B403:K403"/>
    <mergeCell ref="B404:K404"/>
    <mergeCell ref="B405:K405"/>
    <mergeCell ref="B406:K406"/>
    <mergeCell ref="B407:K407"/>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rowBreaks count="8" manualBreakCount="8">
    <brk id="52" max="10" man="1"/>
    <brk id="65" max="16383" man="1"/>
    <brk id="117" max="16383" man="1"/>
    <brk id="172" max="16383" man="1"/>
    <brk id="220" max="16383" man="1"/>
    <brk id="268" max="16383" man="1"/>
    <brk id="328" max="16383" man="1"/>
    <brk id="39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76"/>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2" width="6.42578125" style="65" customWidth="1"/>
    <col min="3" max="9" width="6.42578125" style="62" customWidth="1"/>
    <col min="10" max="10" width="6.42578125" style="127" customWidth="1"/>
    <col min="11" max="12" width="6.42578125" style="62" customWidth="1"/>
    <col min="13" max="19" width="10.42578125" style="62" customWidth="1"/>
    <col min="20" max="20" width="10.85546875" style="62" customWidth="1"/>
    <col min="21" max="21" width="49" style="62" customWidth="1"/>
    <col min="22" max="28" width="10.42578125" style="62" customWidth="1"/>
    <col min="29" max="16384" width="10.85546875" style="62"/>
  </cols>
  <sheetData>
    <row r="1" spans="1:13" s="98" customFormat="1" ht="22.5" customHeight="1">
      <c r="A1" s="649"/>
      <c r="B1" s="650"/>
      <c r="C1" s="650"/>
      <c r="D1" s="650"/>
      <c r="E1" s="650"/>
      <c r="F1" s="650"/>
      <c r="G1" s="650"/>
      <c r="H1" s="650"/>
      <c r="I1" s="650"/>
      <c r="J1" s="1638"/>
    </row>
    <row r="2" spans="1:13" s="502" customFormat="1" ht="18.75" customHeight="1">
      <c r="A2" s="501" t="s">
        <v>1669</v>
      </c>
    </row>
    <row r="3" spans="1:13" s="50" customFormat="1" ht="12" customHeight="1"/>
    <row r="4" spans="1:13" s="52" customFormat="1" ht="13.5" customHeight="1">
      <c r="A4" s="342" t="s">
        <v>1</v>
      </c>
      <c r="B4" s="1235" t="s">
        <v>1546</v>
      </c>
      <c r="C4" s="310" t="s">
        <v>1488</v>
      </c>
      <c r="D4" s="310" t="s">
        <v>1385</v>
      </c>
      <c r="E4" s="310" t="s">
        <v>1258</v>
      </c>
      <c r="F4" s="310" t="s">
        <v>1189</v>
      </c>
      <c r="G4" s="310" t="s">
        <v>1052</v>
      </c>
      <c r="H4" s="310" t="s">
        <v>609</v>
      </c>
      <c r="I4" s="310" t="s">
        <v>328</v>
      </c>
      <c r="J4" s="310" t="s">
        <v>299</v>
      </c>
      <c r="K4" s="1639"/>
    </row>
    <row r="5" spans="1:13" s="93" customFormat="1" ht="12" customHeight="1">
      <c r="A5" s="1646" t="s">
        <v>1671</v>
      </c>
      <c r="B5" s="1278">
        <v>8235.8460234770009</v>
      </c>
      <c r="C5" s="1738">
        <v>8169.2496348969999</v>
      </c>
      <c r="D5" s="527">
        <v>7894.7254629680001</v>
      </c>
      <c r="E5" s="527">
        <v>7941.9741206959998</v>
      </c>
      <c r="F5" s="527">
        <v>7914.3126003449997</v>
      </c>
      <c r="G5" s="527">
        <v>8071.9023681749995</v>
      </c>
      <c r="H5" s="527">
        <v>7995.2661342470001</v>
      </c>
      <c r="I5" s="527">
        <v>7494.9840255409999</v>
      </c>
      <c r="J5" s="527">
        <v>6991.776019011606</v>
      </c>
      <c r="K5" s="243"/>
      <c r="L5" s="2072"/>
      <c r="M5" s="241"/>
    </row>
    <row r="6" spans="1:13" s="1568" customFormat="1" ht="12" customHeight="1">
      <c r="A6" s="1647" t="s">
        <v>605</v>
      </c>
      <c r="B6" s="1569">
        <v>3831.6238879999996</v>
      </c>
      <c r="C6" s="1739">
        <v>3885.4796126599999</v>
      </c>
      <c r="D6" s="1570">
        <v>3811.50445666</v>
      </c>
      <c r="E6" s="1570">
        <v>3954.4322604999998</v>
      </c>
      <c r="F6" s="1570">
        <v>3922.1863273999998</v>
      </c>
      <c r="G6" s="1570">
        <v>4031.1511638500001</v>
      </c>
      <c r="H6" s="1570">
        <v>4038.1072920291754</v>
      </c>
      <c r="I6" s="1570">
        <v>3667.3993974572877</v>
      </c>
      <c r="J6" s="1570">
        <v>3252.6996861935372</v>
      </c>
      <c r="K6" s="1640"/>
      <c r="L6" s="2071"/>
      <c r="M6" s="1567"/>
    </row>
    <row r="7" spans="1:13" s="1568" customFormat="1" ht="12" customHeight="1">
      <c r="A7" s="1647" t="s">
        <v>556</v>
      </c>
      <c r="B7" s="1569">
        <v>1353.616951</v>
      </c>
      <c r="C7" s="1739">
        <v>1353.871218</v>
      </c>
      <c r="D7" s="1570">
        <v>1347.5418999999999</v>
      </c>
      <c r="E7" s="1570">
        <v>1348.7592960000002</v>
      </c>
      <c r="F7" s="1570">
        <v>1328.678746</v>
      </c>
      <c r="G7" s="1570">
        <v>1362.330379</v>
      </c>
      <c r="H7" s="1570">
        <v>1329.5885683300182</v>
      </c>
      <c r="I7" s="1570">
        <v>1313.1270786056236</v>
      </c>
      <c r="J7" s="1570">
        <v>1257.7858030643577</v>
      </c>
      <c r="K7" s="1640"/>
      <c r="L7" s="2071"/>
      <c r="M7" s="1567"/>
    </row>
    <row r="8" spans="1:13" s="1568" customFormat="1" ht="12" customHeight="1">
      <c r="A8" s="1647" t="s">
        <v>557</v>
      </c>
      <c r="B8" s="1569">
        <v>3024.949826215</v>
      </c>
      <c r="C8" s="1739">
        <v>2898.9473676029997</v>
      </c>
      <c r="D8" s="1570">
        <v>2724.7505244819999</v>
      </c>
      <c r="E8" s="1570">
        <v>2626.1394996560002</v>
      </c>
      <c r="F8" s="1570">
        <v>2656.0993974350004</v>
      </c>
      <c r="G8" s="1570">
        <v>2670.4498286020003</v>
      </c>
      <c r="H8" s="1570">
        <v>2626.556988305806</v>
      </c>
      <c r="I8" s="1570">
        <v>2532.727842908088</v>
      </c>
      <c r="J8" s="1570">
        <v>2460.890422591106</v>
      </c>
      <c r="K8" s="1640"/>
      <c r="L8" s="2071"/>
      <c r="M8" s="1567"/>
    </row>
    <row r="9" spans="1:13" s="1568" customFormat="1" ht="12" customHeight="1">
      <c r="A9" s="1647" t="s">
        <v>15</v>
      </c>
      <c r="B9" s="1569">
        <v>25.655358262000846</v>
      </c>
      <c r="C9" s="1739">
        <v>30.951436634000402</v>
      </c>
      <c r="D9" s="1570">
        <v>10.928581826000027</v>
      </c>
      <c r="E9" s="1570">
        <v>12.643064540000069</v>
      </c>
      <c r="F9" s="1570">
        <v>7.3481295099995805</v>
      </c>
      <c r="G9" s="1570">
        <v>7.9709967229991889</v>
      </c>
      <c r="H9" s="1570">
        <v>1.0132855820002078</v>
      </c>
      <c r="I9" s="1570">
        <v>-18.270293429999583</v>
      </c>
      <c r="J9" s="1570">
        <v>20.400107162605309</v>
      </c>
      <c r="K9" s="1640"/>
      <c r="L9" s="2071"/>
      <c r="M9" s="1567"/>
    </row>
    <row r="10" spans="1:13" s="93" customFormat="1" ht="12" customHeight="1">
      <c r="A10" s="1648" t="s">
        <v>1174</v>
      </c>
      <c r="B10" s="1278">
        <v>-294.80860641599998</v>
      </c>
      <c r="C10" s="1738">
        <v>-388.41313482799995</v>
      </c>
      <c r="D10" s="527">
        <v>-426.30809222200003</v>
      </c>
      <c r="E10" s="527">
        <v>-660.12342774800004</v>
      </c>
      <c r="F10" s="527">
        <v>-717.85840509500008</v>
      </c>
      <c r="G10" s="527">
        <v>-693.89458198300008</v>
      </c>
      <c r="H10" s="527">
        <v>-682.29020957099999</v>
      </c>
      <c r="I10" s="527">
        <v>-529.17408912799999</v>
      </c>
      <c r="J10" s="527">
        <v>-642.84558957199999</v>
      </c>
      <c r="K10" s="243"/>
      <c r="L10" s="2072"/>
      <c r="M10" s="241"/>
    </row>
    <row r="11" spans="1:13" s="1568" customFormat="1" ht="12" customHeight="1">
      <c r="A11" s="1647" t="s">
        <v>605</v>
      </c>
      <c r="B11" s="1569">
        <v>-268.41660555999999</v>
      </c>
      <c r="C11" s="1739">
        <v>-306.94177360000003</v>
      </c>
      <c r="D11" s="1570">
        <v>-292.31564464000002</v>
      </c>
      <c r="E11" s="1570">
        <v>-473.77870719999999</v>
      </c>
      <c r="F11" s="1570">
        <v>-508.36951959999999</v>
      </c>
      <c r="G11" s="1570">
        <v>-488.04593203999997</v>
      </c>
      <c r="H11" s="1570">
        <v>-480.5140215199998</v>
      </c>
      <c r="I11" s="1570">
        <v>-360.08766141000012</v>
      </c>
      <c r="J11" s="1570">
        <v>-471.67458575000001</v>
      </c>
      <c r="K11" s="1640"/>
      <c r="L11" s="2071"/>
      <c r="M11" s="1567"/>
    </row>
    <row r="12" spans="1:13" s="1568" customFormat="1" ht="12" customHeight="1">
      <c r="A12" s="1647" t="s">
        <v>556</v>
      </c>
      <c r="B12" s="1569">
        <v>65.261296000000002</v>
      </c>
      <c r="C12" s="1739">
        <v>22.231048999999999</v>
      </c>
      <c r="D12" s="1570">
        <v>-7.9197150000000001</v>
      </c>
      <c r="E12" s="1570">
        <v>-38.112575</v>
      </c>
      <c r="F12" s="1570">
        <v>-60.874908000000005</v>
      </c>
      <c r="G12" s="1570">
        <v>-56.560755</v>
      </c>
      <c r="H12" s="1570">
        <v>-34.141877590000007</v>
      </c>
      <c r="I12" s="1570">
        <v>-7.6806784999999991</v>
      </c>
      <c r="J12" s="1570">
        <v>-35.440529909999995</v>
      </c>
      <c r="K12" s="1640"/>
      <c r="L12" s="2071"/>
      <c r="M12" s="1567"/>
    </row>
    <row r="13" spans="1:13" s="1568" customFormat="1" ht="12" customHeight="1">
      <c r="A13" s="1647" t="s">
        <v>557</v>
      </c>
      <c r="B13" s="1569">
        <v>-91.18269076899999</v>
      </c>
      <c r="C13" s="1739">
        <v>-104.335162016</v>
      </c>
      <c r="D13" s="1570">
        <v>-128.02297582599999</v>
      </c>
      <c r="E13" s="1570">
        <v>-151.15351465200001</v>
      </c>
      <c r="F13" s="1570">
        <v>-153.09968471299999</v>
      </c>
      <c r="G13" s="1570">
        <v>-150.86242977799998</v>
      </c>
      <c r="H13" s="1570">
        <v>-168.31982098500004</v>
      </c>
      <c r="I13" s="1570">
        <v>-163.89913963200001</v>
      </c>
      <c r="J13" s="1570">
        <v>-141.79997120499996</v>
      </c>
      <c r="K13" s="1640"/>
      <c r="L13" s="2071"/>
      <c r="M13" s="1567"/>
    </row>
    <row r="14" spans="1:13" s="1568" customFormat="1" ht="12" customHeight="1">
      <c r="A14" s="1647" t="s">
        <v>15</v>
      </c>
      <c r="B14" s="1569">
        <v>-0.47060608699999307</v>
      </c>
      <c r="C14" s="1739">
        <v>0.63275178800007836</v>
      </c>
      <c r="D14" s="1570">
        <v>1.9502432439999779</v>
      </c>
      <c r="E14" s="1570">
        <v>2.9213691039999503</v>
      </c>
      <c r="F14" s="1570">
        <v>4.4857072179999022</v>
      </c>
      <c r="G14" s="1570">
        <v>1.5745348349998665</v>
      </c>
      <c r="H14" s="1570">
        <v>0.68551052399985224</v>
      </c>
      <c r="I14" s="1570">
        <v>2.4933904140001459</v>
      </c>
      <c r="J14" s="1570">
        <v>6.0694972929999835</v>
      </c>
      <c r="K14" s="1640"/>
      <c r="L14" s="2071"/>
      <c r="M14" s="1567"/>
    </row>
    <row r="15" spans="1:13" s="93" customFormat="1" ht="12" customHeight="1">
      <c r="A15" s="1648" t="s">
        <v>1469</v>
      </c>
      <c r="B15" s="1278">
        <v>433.4958589206588</v>
      </c>
      <c r="C15" s="1738">
        <v>479.44990545384917</v>
      </c>
      <c r="D15" s="527">
        <v>480.12548680893377</v>
      </c>
      <c r="E15" s="527">
        <v>464.52703708849924</v>
      </c>
      <c r="F15" s="527">
        <v>448.14641032555875</v>
      </c>
      <c r="G15" s="527">
        <v>435.62085895171555</v>
      </c>
      <c r="H15" s="527">
        <v>421.333149499478</v>
      </c>
      <c r="I15" s="527">
        <v>442.95093923057601</v>
      </c>
      <c r="J15" s="527">
        <v>436.82550114481199</v>
      </c>
      <c r="K15" s="243"/>
      <c r="L15" s="2072"/>
      <c r="M15" s="241"/>
    </row>
    <row r="16" spans="1:13" s="1568" customFormat="1" ht="12" customHeight="1">
      <c r="A16" s="1647" t="s">
        <v>605</v>
      </c>
      <c r="B16" s="1569">
        <v>89.076999999999998</v>
      </c>
      <c r="C16" s="1739">
        <v>113.794</v>
      </c>
      <c r="D16" s="1570">
        <v>118.378</v>
      </c>
      <c r="E16" s="1570">
        <v>119.352</v>
      </c>
      <c r="F16" s="1570">
        <v>118.017</v>
      </c>
      <c r="G16" s="1570">
        <v>72.665000000000006</v>
      </c>
      <c r="H16" s="1570">
        <v>73.720867715312053</v>
      </c>
      <c r="I16" s="1570">
        <v>76.693075879069269</v>
      </c>
      <c r="J16" s="1570">
        <v>77.381056405618679</v>
      </c>
      <c r="K16" s="1640"/>
      <c r="L16" s="2071"/>
      <c r="M16" s="1567"/>
    </row>
    <row r="17" spans="1:14" s="1568" customFormat="1" ht="12" customHeight="1">
      <c r="A17" s="1647" t="s">
        <v>556</v>
      </c>
      <c r="B17" s="1569">
        <v>56.83</v>
      </c>
      <c r="C17" s="1739">
        <v>79.751000000000005</v>
      </c>
      <c r="D17" s="1570">
        <v>83.472999999999999</v>
      </c>
      <c r="E17" s="1570">
        <v>82.37</v>
      </c>
      <c r="F17" s="1570">
        <v>83.14</v>
      </c>
      <c r="G17" s="1570">
        <v>83.688999999999993</v>
      </c>
      <c r="H17" s="1570">
        <v>83.341333047947529</v>
      </c>
      <c r="I17" s="1570">
        <v>91.313665372373038</v>
      </c>
      <c r="J17" s="1570">
        <v>89.99900157967943</v>
      </c>
      <c r="K17" s="1640"/>
      <c r="L17" s="2071"/>
      <c r="M17" s="1567"/>
    </row>
    <row r="18" spans="1:14" s="1568" customFormat="1" ht="12" customHeight="1">
      <c r="A18" s="1647" t="s">
        <v>557</v>
      </c>
      <c r="B18" s="1569">
        <v>176.48599999999999</v>
      </c>
      <c r="C18" s="1739">
        <v>215.69800000000001</v>
      </c>
      <c r="D18" s="1570">
        <v>216.21799999999999</v>
      </c>
      <c r="E18" s="1570">
        <v>213.083</v>
      </c>
      <c r="F18" s="1570">
        <v>226.92699999999999</v>
      </c>
      <c r="G18" s="1570">
        <v>225.917</v>
      </c>
      <c r="H18" s="1570">
        <v>228.75030592148539</v>
      </c>
      <c r="I18" s="1570">
        <v>247.65493649974053</v>
      </c>
      <c r="J18" s="1570">
        <v>244.30675757877407</v>
      </c>
      <c r="K18" s="1640"/>
      <c r="L18" s="2071"/>
      <c r="M18" s="1567"/>
    </row>
    <row r="19" spans="1:14" s="1568" customFormat="1" ht="12" customHeight="1">
      <c r="A19" s="1647" t="s">
        <v>15</v>
      </c>
      <c r="B19" s="1569">
        <v>111.10285892065883</v>
      </c>
      <c r="C19" s="1739">
        <v>70.206905453849174</v>
      </c>
      <c r="D19" s="1570">
        <v>62.056486808933784</v>
      </c>
      <c r="E19" s="1570">
        <v>49.722037088499263</v>
      </c>
      <c r="F19" s="1570">
        <v>46.337584856238237</v>
      </c>
      <c r="G19" s="1570">
        <v>53.349858951715561</v>
      </c>
      <c r="H19" s="1570">
        <v>35.520642814733066</v>
      </c>
      <c r="I19" s="1570">
        <v>27.289261479393161</v>
      </c>
      <c r="J19" s="1570">
        <v>25.13868558073986</v>
      </c>
      <c r="K19" s="1640"/>
      <c r="L19" s="2071"/>
      <c r="M19" s="1567"/>
    </row>
    <row r="20" spans="1:14" s="93" customFormat="1" ht="12" customHeight="1">
      <c r="A20" s="1648" t="s">
        <v>15</v>
      </c>
      <c r="B20" s="1278">
        <v>212.16636675033988</v>
      </c>
      <c r="C20" s="1738">
        <v>440.03806023949619</v>
      </c>
      <c r="D20" s="527">
        <v>279.39944969006683</v>
      </c>
      <c r="E20" s="527">
        <v>120.96802176650201</v>
      </c>
      <c r="F20" s="527">
        <v>46.642719058441799</v>
      </c>
      <c r="G20" s="527">
        <v>126.07910070828439</v>
      </c>
      <c r="H20" s="527">
        <v>180.86248723852077</v>
      </c>
      <c r="I20" s="527">
        <v>71.293001595423448</v>
      </c>
      <c r="J20" s="527">
        <v>70.924750964188206</v>
      </c>
      <c r="K20" s="243"/>
      <c r="L20" s="2072"/>
      <c r="M20" s="241"/>
    </row>
    <row r="21" spans="1:14" s="93" customFormat="1" ht="12" customHeight="1">
      <c r="A21" s="1649" t="s">
        <v>113</v>
      </c>
      <c r="B21" s="1279">
        <v>8586.6996427319991</v>
      </c>
      <c r="C21" s="1740">
        <v>8700.3734042430006</v>
      </c>
      <c r="D21" s="528">
        <v>8227.9423072450008</v>
      </c>
      <c r="E21" s="528">
        <v>7867.3457518030009</v>
      </c>
      <c r="F21" s="528">
        <v>7691.2433246339997</v>
      </c>
      <c r="G21" s="528">
        <v>7939.7077458519998</v>
      </c>
      <c r="H21" s="528">
        <v>7915.1715614139994</v>
      </c>
      <c r="I21" s="528">
        <v>7480.053877239</v>
      </c>
      <c r="J21" s="528">
        <v>6856.9756152620002</v>
      </c>
      <c r="K21" s="243"/>
      <c r="L21" s="2070"/>
      <c r="M21" s="241"/>
    </row>
    <row r="22" spans="1:14" ht="7.5" customHeight="1">
      <c r="A22" s="1650"/>
      <c r="B22" s="61"/>
      <c r="C22" s="1741"/>
      <c r="D22" s="57"/>
      <c r="E22" s="57"/>
      <c r="F22" s="57"/>
      <c r="G22" s="57"/>
      <c r="H22" s="57"/>
      <c r="I22" s="57"/>
      <c r="J22" s="57"/>
      <c r="K22" s="244"/>
      <c r="L22" s="244"/>
      <c r="M22" s="127"/>
      <c r="N22" s="241"/>
    </row>
    <row r="23" spans="1:14" s="63" customFormat="1" ht="22.5" customHeight="1">
      <c r="A23" s="1642"/>
      <c r="B23" s="64"/>
      <c r="C23" s="1743"/>
      <c r="K23" s="1642"/>
    </row>
    <row r="24" spans="1:14" s="502" customFormat="1" ht="18.75" customHeight="1">
      <c r="A24" s="501" t="s">
        <v>1670</v>
      </c>
    </row>
    <row r="25" spans="1:14" s="50" customFormat="1" ht="12" customHeight="1"/>
    <row r="26" spans="1:14" s="52" customFormat="1" ht="13.5" customHeight="1">
      <c r="A26" s="342" t="s">
        <v>1</v>
      </c>
      <c r="B26" s="1235" t="s">
        <v>1546</v>
      </c>
      <c r="C26" s="310" t="s">
        <v>1488</v>
      </c>
      <c r="D26" s="310" t="s">
        <v>1385</v>
      </c>
      <c r="E26" s="310" t="s">
        <v>1258</v>
      </c>
      <c r="F26" s="310" t="s">
        <v>1189</v>
      </c>
      <c r="G26" s="310" t="s">
        <v>1052</v>
      </c>
      <c r="H26" s="310" t="s">
        <v>609</v>
      </c>
      <c r="I26" s="310" t="s">
        <v>328</v>
      </c>
      <c r="J26" s="310" t="s">
        <v>299</v>
      </c>
      <c r="K26" s="1639"/>
    </row>
    <row r="27" spans="1:14" s="230" customFormat="1" ht="12" customHeight="1">
      <c r="A27" s="2330" t="s">
        <v>1674</v>
      </c>
      <c r="B27" s="2331">
        <v>1440574.127590376</v>
      </c>
      <c r="C27" s="2332">
        <v>1397378.691138176</v>
      </c>
      <c r="D27" s="2333">
        <v>1358741.1632433729</v>
      </c>
      <c r="E27" s="2333">
        <v>1333708.3421879462</v>
      </c>
      <c r="F27" s="2333">
        <v>1326311.6415812699</v>
      </c>
      <c r="G27" s="2333">
        <v>1322395.4428412649</v>
      </c>
      <c r="H27" s="2333">
        <v>1309206.368084128</v>
      </c>
      <c r="I27" s="2333">
        <v>1295843.491560298</v>
      </c>
      <c r="J27" s="2333">
        <v>1285763.5578873251</v>
      </c>
      <c r="K27" s="2334"/>
      <c r="L27" s="2335"/>
    </row>
    <row r="28" spans="1:14" s="1568" customFormat="1" ht="12" customHeight="1">
      <c r="A28" s="1647" t="s">
        <v>605</v>
      </c>
      <c r="B28" s="1569">
        <v>676897.80495208199</v>
      </c>
      <c r="C28" s="1739">
        <v>671890.95137944701</v>
      </c>
      <c r="D28" s="1570">
        <v>661390.998250962</v>
      </c>
      <c r="E28" s="1570">
        <v>652824.18799155694</v>
      </c>
      <c r="F28" s="1570">
        <v>644977.15503423207</v>
      </c>
      <c r="G28" s="1570">
        <v>643915.99303098198</v>
      </c>
      <c r="H28" s="1570">
        <v>639992.20012991375</v>
      </c>
      <c r="I28" s="1570">
        <v>638546.24958467146</v>
      </c>
      <c r="J28" s="1570">
        <v>631759.32146076008</v>
      </c>
      <c r="K28" s="1640"/>
      <c r="L28" s="2071"/>
      <c r="M28" s="1567"/>
    </row>
    <row r="29" spans="1:14" s="1568" customFormat="1" ht="12" customHeight="1">
      <c r="A29" s="1647" t="s">
        <v>556</v>
      </c>
      <c r="B29" s="1569">
        <v>208937.45324050001</v>
      </c>
      <c r="C29" s="1739">
        <v>206694.67413959198</v>
      </c>
      <c r="D29" s="1570">
        <v>204346.48628271601</v>
      </c>
      <c r="E29" s="1570">
        <v>203075.22035577602</v>
      </c>
      <c r="F29" s="1570">
        <v>200443.828523</v>
      </c>
      <c r="G29" s="1570">
        <v>197436.51395533801</v>
      </c>
      <c r="H29" s="1570">
        <v>195031.10498877155</v>
      </c>
      <c r="I29" s="1570">
        <v>194607.23829609281</v>
      </c>
      <c r="J29" s="1570">
        <v>192912.15558693637</v>
      </c>
      <c r="K29" s="1640"/>
      <c r="L29" s="2071"/>
      <c r="M29" s="1567"/>
    </row>
    <row r="30" spans="1:14" s="1568" customFormat="1" ht="12" customHeight="1">
      <c r="A30" s="1647" t="s">
        <v>557</v>
      </c>
      <c r="B30" s="1569">
        <v>544642.155537543</v>
      </c>
      <c r="C30" s="1739">
        <v>511260.47489850002</v>
      </c>
      <c r="D30" s="1570">
        <v>483818.17987811705</v>
      </c>
      <c r="E30" s="1570">
        <v>472025.34392630501</v>
      </c>
      <c r="F30" s="1570">
        <v>476542.84600246901</v>
      </c>
      <c r="G30" s="1570">
        <v>478624.667615349</v>
      </c>
      <c r="H30" s="1570">
        <v>471731.29536942631</v>
      </c>
      <c r="I30" s="1570">
        <v>461836.69181985059</v>
      </c>
      <c r="J30" s="1570">
        <v>458336.9748356716</v>
      </c>
      <c r="K30" s="1640"/>
      <c r="L30" s="2071"/>
      <c r="M30" s="1567"/>
    </row>
    <row r="31" spans="1:14" s="1568" customFormat="1" ht="12" customHeight="1">
      <c r="A31" s="1647" t="s">
        <v>15</v>
      </c>
      <c r="B31" s="1569">
        <v>10096.713860250893</v>
      </c>
      <c r="C31" s="1739">
        <v>7532.5907206359552</v>
      </c>
      <c r="D31" s="1570">
        <v>9185.4988315768423</v>
      </c>
      <c r="E31" s="1570">
        <v>5783.5899143092101</v>
      </c>
      <c r="F31" s="1570">
        <v>2046.7903062689584</v>
      </c>
      <c r="G31" s="1570">
        <v>2418.2682395948796</v>
      </c>
      <c r="H31" s="1570">
        <v>2451.7675960163469</v>
      </c>
      <c r="I31" s="1570">
        <v>853.31185968319187</v>
      </c>
      <c r="J31" s="1570">
        <v>2755.1060039569857</v>
      </c>
      <c r="K31" s="1640"/>
      <c r="L31" s="2071"/>
      <c r="M31" s="1567"/>
    </row>
    <row r="32" spans="1:14" s="230" customFormat="1" ht="12" customHeight="1">
      <c r="A32" s="2345" t="s">
        <v>1691</v>
      </c>
      <c r="B32" s="2331">
        <v>1072394.16704656</v>
      </c>
      <c r="C32" s="2332">
        <v>1041770.331479392</v>
      </c>
      <c r="D32" s="2333">
        <v>1013583.835009987</v>
      </c>
      <c r="E32" s="2333">
        <v>971891.06329251605</v>
      </c>
      <c r="F32" s="2333">
        <v>1002308.498197412</v>
      </c>
      <c r="G32" s="2333">
        <v>929242.31959103502</v>
      </c>
      <c r="H32" s="2333">
        <v>935895.32402717602</v>
      </c>
      <c r="I32" s="2333">
        <v>894097.80151451798</v>
      </c>
      <c r="J32" s="2333">
        <v>868257.97429718694</v>
      </c>
      <c r="K32" s="2334"/>
      <c r="L32" s="2335"/>
    </row>
    <row r="33" spans="1:15" s="1568" customFormat="1" ht="12" customHeight="1">
      <c r="A33" s="1647" t="s">
        <v>605</v>
      </c>
      <c r="B33" s="1569">
        <v>367949.11680530204</v>
      </c>
      <c r="C33" s="1739">
        <v>357631.84793993301</v>
      </c>
      <c r="D33" s="1570">
        <v>358973.77690162597</v>
      </c>
      <c r="E33" s="1570">
        <v>349098.20082451199</v>
      </c>
      <c r="F33" s="1570">
        <v>346710.60110457597</v>
      </c>
      <c r="G33" s="1570">
        <v>338900.302482714</v>
      </c>
      <c r="H33" s="1570">
        <v>341486.12462884828</v>
      </c>
      <c r="I33" s="1570">
        <v>332402.5737616666</v>
      </c>
      <c r="J33" s="1570">
        <v>328509.17392215034</v>
      </c>
      <c r="K33" s="1640"/>
      <c r="L33" s="2071"/>
      <c r="M33" s="1567"/>
    </row>
    <row r="34" spans="1:15" s="1568" customFormat="1" ht="12" customHeight="1">
      <c r="A34" s="1647" t="s">
        <v>556</v>
      </c>
      <c r="B34" s="1569">
        <v>166653.19558500001</v>
      </c>
      <c r="C34" s="1739">
        <v>167761.147440487</v>
      </c>
      <c r="D34" s="1570">
        <v>163044.06655076001</v>
      </c>
      <c r="E34" s="1570">
        <v>152632.00948900302</v>
      </c>
      <c r="F34" s="1570">
        <v>151816.23501429998</v>
      </c>
      <c r="G34" s="1570">
        <v>147815.78806882398</v>
      </c>
      <c r="H34" s="1570">
        <v>147073.93498808914</v>
      </c>
      <c r="I34" s="1570">
        <v>144092.12305169526</v>
      </c>
      <c r="J34" s="1570">
        <v>143791.25497366366</v>
      </c>
      <c r="K34" s="1640"/>
      <c r="L34" s="2071"/>
      <c r="M34" s="1567"/>
    </row>
    <row r="35" spans="1:15" s="1568" customFormat="1" ht="12" customHeight="1">
      <c r="A35" s="1647" t="s">
        <v>557</v>
      </c>
      <c r="B35" s="1569">
        <v>379587.93831446202</v>
      </c>
      <c r="C35" s="1739">
        <v>385027.24910429004</v>
      </c>
      <c r="D35" s="1570">
        <v>361389.627574232</v>
      </c>
      <c r="E35" s="1570">
        <v>366530.119006211</v>
      </c>
      <c r="F35" s="1570">
        <v>379312.01482660702</v>
      </c>
      <c r="G35" s="1570">
        <v>361361.22192985896</v>
      </c>
      <c r="H35" s="1570">
        <v>354249.28647347394</v>
      </c>
      <c r="I35" s="1570">
        <v>338436.52076141449</v>
      </c>
      <c r="J35" s="1570">
        <v>330675.64618249709</v>
      </c>
      <c r="K35" s="1640"/>
      <c r="L35" s="2071"/>
      <c r="M35" s="1567"/>
    </row>
    <row r="36" spans="1:15" s="1568" customFormat="1" ht="12" customHeight="1">
      <c r="A36" s="1647" t="s">
        <v>15</v>
      </c>
      <c r="B36" s="1569">
        <v>158203.91634179599</v>
      </c>
      <c r="C36" s="1739">
        <v>131350.08699468209</v>
      </c>
      <c r="D36" s="1570">
        <v>130176.36398336897</v>
      </c>
      <c r="E36" s="1570">
        <v>103630.73397279001</v>
      </c>
      <c r="F36" s="1570">
        <v>124469.64725192898</v>
      </c>
      <c r="G36" s="1570">
        <v>81165.007109638012</v>
      </c>
      <c r="H36" s="1570">
        <v>93085.977936764655</v>
      </c>
      <c r="I36" s="1570">
        <v>79166.58393974154</v>
      </c>
      <c r="J36" s="1570">
        <v>65281.899218875915</v>
      </c>
      <c r="K36" s="1640"/>
      <c r="L36" s="2071"/>
      <c r="M36" s="1567"/>
    </row>
    <row r="37" spans="1:15" s="279" customFormat="1" ht="12" customHeight="1">
      <c r="A37" s="2336" t="s">
        <v>1469</v>
      </c>
      <c r="B37" s="2337">
        <v>126177.326186618</v>
      </c>
      <c r="C37" s="2338">
        <v>117855.48171420601</v>
      </c>
      <c r="D37" s="2339">
        <v>112049.74596244299</v>
      </c>
      <c r="E37" s="2339">
        <v>109600.755357015</v>
      </c>
      <c r="F37" s="2339">
        <v>106910.744946947</v>
      </c>
      <c r="G37" s="2339">
        <v>101663.43575279809</v>
      </c>
      <c r="H37" s="2339">
        <v>98204.789170115255</v>
      </c>
      <c r="I37" s="2339">
        <v>95691.455098443534</v>
      </c>
      <c r="J37" s="2339">
        <v>93240.530946114843</v>
      </c>
      <c r="K37" s="2340"/>
      <c r="L37" s="2070"/>
    </row>
    <row r="38" spans="1:15" s="1568" customFormat="1" ht="12" customHeight="1">
      <c r="A38" s="1647" t="s">
        <v>605</v>
      </c>
      <c r="B38" s="1569">
        <v>34750.659999999996</v>
      </c>
      <c r="C38" s="1739">
        <v>29756.516347826066</v>
      </c>
      <c r="D38" s="1570">
        <v>29308.569804347833</v>
      </c>
      <c r="E38" s="1570">
        <v>29740.962571428572</v>
      </c>
      <c r="F38" s="1570">
        <v>29664.141</v>
      </c>
      <c r="G38" s="1570">
        <v>16995.197967391301</v>
      </c>
      <c r="H38" s="1570">
        <v>17308.91189691707</v>
      </c>
      <c r="I38" s="1570">
        <v>16555.749510063713</v>
      </c>
      <c r="J38" s="1570">
        <v>16496.604134087018</v>
      </c>
      <c r="K38" s="1640"/>
      <c r="L38" s="2071"/>
      <c r="M38" s="1567"/>
    </row>
    <row r="39" spans="1:15" s="1568" customFormat="1" ht="12" customHeight="1">
      <c r="A39" s="1647" t="s">
        <v>556</v>
      </c>
      <c r="B39" s="1569">
        <v>21567.311000000002</v>
      </c>
      <c r="C39" s="1739">
        <v>20035.250967391308</v>
      </c>
      <c r="D39" s="1570">
        <v>19909.980999999992</v>
      </c>
      <c r="E39" s="1570">
        <v>19779.46174725275</v>
      </c>
      <c r="F39" s="1570">
        <v>20149.561000000002</v>
      </c>
      <c r="G39" s="1570">
        <v>19516.350010869552</v>
      </c>
      <c r="H39" s="1570">
        <v>19513.116584380808</v>
      </c>
      <c r="I39" s="1570">
        <v>19707.419351075489</v>
      </c>
      <c r="J39" s="1570">
        <v>19113.152858767735</v>
      </c>
      <c r="K39" s="1640"/>
      <c r="L39" s="2071"/>
      <c r="M39" s="1567"/>
    </row>
    <row r="40" spans="1:15" s="1568" customFormat="1" ht="12" customHeight="1">
      <c r="A40" s="1647" t="s">
        <v>557</v>
      </c>
      <c r="B40" s="1569">
        <v>72490.035999999993</v>
      </c>
      <c r="C40" s="1739">
        <v>57545.214728260849</v>
      </c>
      <c r="D40" s="1570">
        <v>54259.104217391323</v>
      </c>
      <c r="E40" s="1570">
        <v>53541.155516483523</v>
      </c>
      <c r="F40" s="1570">
        <v>57490.125999999997</v>
      </c>
      <c r="G40" s="1570">
        <v>55884.230086956515</v>
      </c>
      <c r="H40" s="1570">
        <v>55589.9731030451</v>
      </c>
      <c r="I40" s="1570">
        <v>55859.653414794608</v>
      </c>
      <c r="J40" s="1570">
        <v>53679.663064150474</v>
      </c>
      <c r="K40" s="1640"/>
      <c r="L40" s="2071"/>
      <c r="M40" s="1567"/>
    </row>
    <row r="41" spans="1:15" s="1568" customFormat="1" ht="12" customHeight="1">
      <c r="A41" s="1651" t="s">
        <v>15</v>
      </c>
      <c r="B41" s="1571">
        <v>-2630.6808133819868</v>
      </c>
      <c r="C41" s="1744">
        <v>10518.49967072779</v>
      </c>
      <c r="D41" s="1572">
        <v>8572.0909407038271</v>
      </c>
      <c r="E41" s="1572">
        <v>6624.9751921798234</v>
      </c>
      <c r="F41" s="1572">
        <v>-694.04405305299588</v>
      </c>
      <c r="G41" s="1572">
        <v>9267.6576875807441</v>
      </c>
      <c r="H41" s="1572">
        <v>5792.7875857722684</v>
      </c>
      <c r="I41" s="1572">
        <v>3568.6328225097459</v>
      </c>
      <c r="J41" s="1572">
        <v>3951.1108891096228</v>
      </c>
      <c r="K41" s="1640"/>
      <c r="L41" s="2071"/>
      <c r="M41" s="1567"/>
    </row>
    <row r="42" spans="1:15" ht="7.5" customHeight="1">
      <c r="A42" s="1650"/>
      <c r="B42" s="61"/>
      <c r="C42" s="1741"/>
      <c r="D42" s="61"/>
      <c r="E42" s="57"/>
      <c r="F42" s="57"/>
      <c r="G42" s="57"/>
      <c r="H42" s="57"/>
      <c r="I42" s="57"/>
      <c r="J42" s="57"/>
      <c r="K42" s="244"/>
      <c r="L42" s="57"/>
      <c r="M42" s="244"/>
      <c r="N42" s="127"/>
      <c r="O42" s="241"/>
    </row>
    <row r="43" spans="1:15" ht="22.5" customHeight="1">
      <c r="A43" s="127"/>
      <c r="C43" s="1745"/>
      <c r="D43" s="65"/>
      <c r="J43" s="62"/>
      <c r="K43" s="127"/>
    </row>
    <row r="44" spans="1:15" s="502" customFormat="1" ht="18.75" customHeight="1">
      <c r="A44" s="501" t="s">
        <v>1675</v>
      </c>
    </row>
    <row r="45" spans="1:15" s="50" customFormat="1" ht="12" customHeight="1"/>
    <row r="46" spans="1:15" s="52" customFormat="1" ht="13.5" customHeight="1">
      <c r="A46" s="342" t="s">
        <v>50</v>
      </c>
      <c r="B46" s="1235" t="s">
        <v>1546</v>
      </c>
      <c r="C46" s="310" t="s">
        <v>1488</v>
      </c>
      <c r="D46" s="310" t="s">
        <v>1385</v>
      </c>
      <c r="E46" s="310" t="s">
        <v>1258</v>
      </c>
      <c r="F46" s="310" t="s">
        <v>1189</v>
      </c>
      <c r="G46" s="310" t="s">
        <v>1052</v>
      </c>
      <c r="H46" s="310" t="s">
        <v>609</v>
      </c>
      <c r="I46" s="310" t="s">
        <v>328</v>
      </c>
      <c r="J46" s="310" t="s">
        <v>299</v>
      </c>
      <c r="K46" s="1639"/>
    </row>
    <row r="47" spans="1:15" s="93" customFormat="1" ht="12" customHeight="1">
      <c r="A47" s="2341" t="s">
        <v>1077</v>
      </c>
      <c r="B47" s="2342">
        <v>2.3185846847799114</v>
      </c>
      <c r="C47" s="2343">
        <v>2.3193863030885575</v>
      </c>
      <c r="D47" s="2343">
        <v>2.3051826204504575</v>
      </c>
      <c r="E47" s="2343">
        <v>2.3884660473377899</v>
      </c>
      <c r="F47" s="2343">
        <v>2.4200145296519855</v>
      </c>
      <c r="G47" s="2343">
        <v>2.4216958277045575</v>
      </c>
      <c r="H47" s="2343">
        <v>2.4228685492400461</v>
      </c>
      <c r="I47" s="2343">
        <v>2.3199019603660429</v>
      </c>
      <c r="J47" s="2343">
        <v>2.2053460687355626</v>
      </c>
      <c r="K47" s="243"/>
      <c r="L47" s="2073"/>
    </row>
    <row r="48" spans="1:15" s="1568" customFormat="1" ht="12" customHeight="1">
      <c r="A48" s="1647" t="s">
        <v>605</v>
      </c>
      <c r="B48" s="1565">
        <v>2.2956735022767307</v>
      </c>
      <c r="C48" s="1566">
        <v>2.2943035617371157</v>
      </c>
      <c r="D48" s="1566">
        <v>2.2863525021999154</v>
      </c>
      <c r="E48" s="1566">
        <v>2.4296257144459648</v>
      </c>
      <c r="F48" s="1566">
        <v>2.4662337922909638</v>
      </c>
      <c r="G48" s="1566">
        <v>2.4837330097500154</v>
      </c>
      <c r="H48" s="1566">
        <v>2.5032729700718233</v>
      </c>
      <c r="I48" s="1566">
        <v>2.3036543855165754</v>
      </c>
      <c r="J48" s="1566">
        <v>2.0651128134054817</v>
      </c>
      <c r="K48" s="1640"/>
      <c r="L48" s="2075"/>
      <c r="M48" s="1567"/>
    </row>
    <row r="49" spans="1:13" s="1568" customFormat="1" ht="12" customHeight="1">
      <c r="A49" s="1647" t="s">
        <v>556</v>
      </c>
      <c r="B49" s="1565">
        <v>2.6274220636753292</v>
      </c>
      <c r="C49" s="1566">
        <v>2.5986818092238066</v>
      </c>
      <c r="D49" s="1566">
        <v>2.6162554167473062</v>
      </c>
      <c r="E49" s="1566">
        <v>2.6639679155573566</v>
      </c>
      <c r="F49" s="1566">
        <v>2.6882995149289814</v>
      </c>
      <c r="G49" s="1566">
        <v>2.7375370396359999</v>
      </c>
      <c r="H49" s="1566">
        <v>2.7046958097563389</v>
      </c>
      <c r="I49" s="1566">
        <v>2.7064452116142101</v>
      </c>
      <c r="J49" s="1566">
        <v>2.6151618175224836</v>
      </c>
      <c r="K49" s="1640"/>
      <c r="L49" s="2075"/>
      <c r="M49" s="1567"/>
    </row>
    <row r="50" spans="1:13" s="1568" customFormat="1" ht="12" customHeight="1">
      <c r="A50" s="1647" t="s">
        <v>557</v>
      </c>
      <c r="B50" s="1565">
        <v>2.2524609871366104</v>
      </c>
      <c r="C50" s="1566">
        <v>2.2495888383066371</v>
      </c>
      <c r="D50" s="1566">
        <v>2.2343417397151852</v>
      </c>
      <c r="E50" s="1566">
        <v>2.2315362532925622</v>
      </c>
      <c r="F50" s="1566">
        <v>2.2604386484315135</v>
      </c>
      <c r="G50" s="1566">
        <v>2.2135757192538303</v>
      </c>
      <c r="H50" s="1566">
        <v>2.2090074281838379</v>
      </c>
      <c r="I50" s="1566">
        <v>2.1996397700018342</v>
      </c>
      <c r="J50" s="1566">
        <v>2.1535693134510816</v>
      </c>
      <c r="K50" s="1640"/>
      <c r="L50" s="2075"/>
      <c r="M50" s="1567"/>
    </row>
    <row r="51" spans="1:13" s="93" customFormat="1" ht="12" customHeight="1">
      <c r="A51" s="1550" t="s">
        <v>1078</v>
      </c>
      <c r="B51" s="2342">
        <v>-0.11149003960631299</v>
      </c>
      <c r="C51" s="2343">
        <v>-0.14792002104943514</v>
      </c>
      <c r="D51" s="2343">
        <v>-0.16686641594259533</v>
      </c>
      <c r="E51" s="2343">
        <v>-0.272432571364916</v>
      </c>
      <c r="F51" s="2343">
        <v>-0.29046093574194892</v>
      </c>
      <c r="G51" s="2343">
        <v>-0.29625763621108153</v>
      </c>
      <c r="H51" s="2343">
        <v>-0.28923237193297907</v>
      </c>
      <c r="I51" s="2343">
        <v>-0.2373914187907846</v>
      </c>
      <c r="J51" s="2343">
        <v>-0.30026744116729015</v>
      </c>
      <c r="K51" s="243"/>
      <c r="L51" s="2073"/>
    </row>
    <row r="52" spans="1:13" s="1568" customFormat="1" ht="12" customHeight="1">
      <c r="A52" s="1647" t="s">
        <v>605</v>
      </c>
      <c r="B52" s="1565">
        <v>-0.29585027009542642</v>
      </c>
      <c r="C52" s="1566">
        <v>-0.34050606245959136</v>
      </c>
      <c r="D52" s="1566">
        <v>-0.32306831899517285</v>
      </c>
      <c r="E52" s="1566">
        <v>-0.5443514700824974</v>
      </c>
      <c r="F52" s="1566">
        <v>-0.59465179977782856</v>
      </c>
      <c r="G52" s="1566">
        <v>-0.57133887834065533</v>
      </c>
      <c r="H52" s="1566">
        <v>-0.55826196530463723</v>
      </c>
      <c r="I52" s="1566">
        <v>-0.43450555648940736</v>
      </c>
      <c r="J52" s="1566">
        <v>-0.58229804173021205</v>
      </c>
      <c r="K52" s="1640"/>
      <c r="L52" s="2075"/>
      <c r="M52" s="1567"/>
    </row>
    <row r="53" spans="1:13" s="1568" customFormat="1" ht="12" customHeight="1">
      <c r="A53" s="1647" t="s">
        <v>556</v>
      </c>
      <c r="B53" s="1565">
        <v>0.15881532341848345</v>
      </c>
      <c r="C53" s="1566">
        <v>5.257431284583873E-2</v>
      </c>
      <c r="D53" s="1566">
        <v>-1.9271236965946851E-2</v>
      </c>
      <c r="E53" s="1566">
        <v>-0.10015534750363655</v>
      </c>
      <c r="F53" s="1566">
        <v>-0.16261868917384159</v>
      </c>
      <c r="G53" s="1566">
        <v>-0.1518096615294344</v>
      </c>
      <c r="H53" s="1566">
        <v>-9.2099384078928578E-2</v>
      </c>
      <c r="I53" s="1566">
        <v>-2.1380153479581276E-2</v>
      </c>
      <c r="J53" s="1566">
        <v>-9.9958121927970253E-2</v>
      </c>
      <c r="K53" s="1640"/>
      <c r="L53" s="2075"/>
      <c r="M53" s="1567"/>
    </row>
    <row r="54" spans="1:13" s="1568" customFormat="1" ht="12" customHeight="1">
      <c r="A54" s="1647" t="s">
        <v>557</v>
      </c>
      <c r="B54" s="1565">
        <v>-9.7420500177319055E-2</v>
      </c>
      <c r="C54" s="1566">
        <v>-0.10750886216052698</v>
      </c>
      <c r="D54" s="1566">
        <v>-0.14054560571041139</v>
      </c>
      <c r="E54" s="1566">
        <v>-0.16540934968328347</v>
      </c>
      <c r="F54" s="1566">
        <v>-0.1636922250341693</v>
      </c>
      <c r="G54" s="1566">
        <v>-0.16563213087933321</v>
      </c>
      <c r="H54" s="1566">
        <v>-0.18850866314314391</v>
      </c>
      <c r="I54" s="1566">
        <v>-0.19424548110100304</v>
      </c>
      <c r="J54" s="1566">
        <v>-0.17390989255999667</v>
      </c>
      <c r="K54" s="1640"/>
      <c r="L54" s="2075"/>
      <c r="M54" s="1567"/>
    </row>
    <row r="55" spans="1:13" s="93" customFormat="1" ht="12" customHeight="1">
      <c r="A55" s="1636" t="s">
        <v>508</v>
      </c>
      <c r="B55" s="1280">
        <v>1.2815648523050378</v>
      </c>
      <c r="C55" s="343">
        <v>1.265589875185168</v>
      </c>
      <c r="D55" s="343">
        <v>1.248991354715451</v>
      </c>
      <c r="E55" s="343">
        <v>1.26680389662013</v>
      </c>
      <c r="F55" s="343">
        <v>1.2533439565038331</v>
      </c>
      <c r="G55" s="343">
        <v>1.3000067960633519</v>
      </c>
      <c r="H55" s="343">
        <v>1.2922994621762633</v>
      </c>
      <c r="I55" s="343">
        <v>1.2758235664099187</v>
      </c>
      <c r="J55" s="343">
        <v>1.1953659557356697</v>
      </c>
      <c r="K55" s="243"/>
      <c r="L55" s="2073"/>
    </row>
    <row r="56" spans="1:13" ht="7.5" customHeight="1">
      <c r="A56" s="60"/>
      <c r="B56" s="61"/>
      <c r="C56" s="57"/>
      <c r="D56" s="57"/>
      <c r="E56" s="57"/>
      <c r="F56" s="57"/>
      <c r="G56" s="57"/>
      <c r="H56" s="57"/>
      <c r="I56" s="57"/>
      <c r="J56" s="244"/>
      <c r="K56" s="244"/>
      <c r="L56" s="2074"/>
      <c r="M56" s="241"/>
    </row>
    <row r="57" spans="1:13" ht="31.5" customHeight="1">
      <c r="A57" s="2432" t="s">
        <v>1947</v>
      </c>
      <c r="B57" s="2444"/>
      <c r="C57" s="2444"/>
      <c r="D57" s="2444"/>
      <c r="E57" s="2444"/>
      <c r="F57" s="2444"/>
      <c r="G57" s="2444"/>
      <c r="H57" s="2444"/>
      <c r="I57" s="2444"/>
      <c r="J57" s="2444"/>
      <c r="K57" s="244"/>
      <c r="L57" s="2074"/>
      <c r="M57" s="241"/>
    </row>
    <row r="58" spans="1:13" s="295" customFormat="1" ht="12.75" customHeight="1">
      <c r="A58" s="2444" t="s">
        <v>1672</v>
      </c>
      <c r="B58" s="2444"/>
      <c r="C58" s="2444"/>
      <c r="D58" s="2444"/>
      <c r="E58" s="2444"/>
      <c r="F58" s="2444"/>
      <c r="G58" s="2444"/>
      <c r="H58" s="2444"/>
      <c r="I58" s="2444"/>
      <c r="J58" s="2444"/>
      <c r="K58" s="1641"/>
    </row>
    <row r="59" spans="1:13" s="295" customFormat="1" ht="12.75" customHeight="1">
      <c r="A59" s="2444" t="s">
        <v>1673</v>
      </c>
      <c r="B59" s="2444"/>
      <c r="C59" s="2444"/>
      <c r="D59" s="2444"/>
      <c r="E59" s="2444"/>
      <c r="F59" s="2444"/>
      <c r="G59" s="2444"/>
      <c r="H59" s="2444"/>
      <c r="I59" s="2444"/>
      <c r="J59" s="2444"/>
      <c r="K59" s="1641"/>
    </row>
    <row r="60" spans="1:13" s="297" customFormat="1" ht="15.75" customHeight="1">
      <c r="A60" s="2444" t="s">
        <v>1676</v>
      </c>
      <c r="B60" s="2444"/>
      <c r="C60" s="2444"/>
      <c r="D60" s="2444"/>
      <c r="E60" s="2444"/>
      <c r="F60" s="2444"/>
      <c r="G60" s="2444"/>
      <c r="H60" s="2444"/>
      <c r="I60" s="2444"/>
      <c r="J60" s="2444"/>
      <c r="K60" s="296"/>
    </row>
    <row r="61" spans="1:13" ht="22.5" customHeight="1">
      <c r="A61" s="1583"/>
      <c r="B61" s="1584"/>
      <c r="C61" s="1583"/>
      <c r="D61" s="1583"/>
      <c r="E61" s="1583"/>
      <c r="F61" s="1583"/>
      <c r="G61" s="1583"/>
      <c r="H61" s="1583"/>
      <c r="I61" s="1583"/>
      <c r="J61" s="1643"/>
    </row>
    <row r="62" spans="1:13" s="502" customFormat="1" ht="18.75" customHeight="1">
      <c r="A62" s="501" t="s">
        <v>1195</v>
      </c>
    </row>
    <row r="63" spans="1:13" s="502" customFormat="1" ht="18.75" customHeight="1">
      <c r="A63" s="501"/>
    </row>
    <row r="64" spans="1:13" s="50" customFormat="1" ht="12.75" customHeight="1">
      <c r="A64" s="2282" t="s">
        <v>1194</v>
      </c>
    </row>
    <row r="65" spans="1:1" s="502" customFormat="1" ht="18.75" customHeight="1">
      <c r="A65" s="501"/>
    </row>
    <row r="66" spans="1:1" s="502" customFormat="1" ht="18.75" customHeight="1">
      <c r="A66" s="501"/>
    </row>
    <row r="67" spans="1:1" s="502" customFormat="1" ht="18.75" customHeight="1">
      <c r="A67" s="501"/>
    </row>
    <row r="68" spans="1:1" s="502" customFormat="1" ht="18.75" customHeight="1">
      <c r="A68" s="501"/>
    </row>
    <row r="69" spans="1:1" s="502" customFormat="1" ht="18.75" customHeight="1">
      <c r="A69" s="501"/>
    </row>
    <row r="70" spans="1:1" s="502" customFormat="1" ht="18.75" customHeight="1">
      <c r="A70" s="501"/>
    </row>
    <row r="71" spans="1:1" s="502" customFormat="1" ht="18.75" customHeight="1">
      <c r="A71" s="501"/>
    </row>
    <row r="72" spans="1:1" s="502" customFormat="1" ht="18.75" customHeight="1">
      <c r="A72" s="501"/>
    </row>
    <row r="73" spans="1:1" s="502" customFormat="1" ht="18.75" customHeight="1">
      <c r="A73" s="501"/>
    </row>
    <row r="74" spans="1:1" s="502" customFormat="1" ht="18.75" customHeight="1">
      <c r="A74" s="501"/>
    </row>
    <row r="75" spans="1:1" s="502" customFormat="1" ht="18.75" customHeight="1">
      <c r="A75" s="501"/>
    </row>
    <row r="76" spans="1:1" s="502" customFormat="1" ht="18.75" customHeight="1">
      <c r="A76" s="501"/>
    </row>
    <row r="77" spans="1:1" s="502" customFormat="1" ht="18.75" customHeight="1">
      <c r="A77" s="501"/>
    </row>
    <row r="78" spans="1:1" s="502" customFormat="1" ht="18.75" customHeight="1">
      <c r="A78" s="501"/>
    </row>
    <row r="79" spans="1:1" s="502" customFormat="1" ht="18.75" customHeight="1">
      <c r="A79" s="501"/>
    </row>
    <row r="80" spans="1:1" s="502" customFormat="1" ht="18.75" customHeight="1">
      <c r="A80" s="501"/>
    </row>
    <row r="81" spans="1:1" s="502" customFormat="1" ht="18.75" customHeight="1">
      <c r="A81" s="501"/>
    </row>
    <row r="82" spans="1:1" s="50" customFormat="1" ht="12.75" customHeight="1">
      <c r="A82" s="2282" t="s">
        <v>1677</v>
      </c>
    </row>
    <row r="83" spans="1:1" s="502" customFormat="1" ht="18.75" customHeight="1">
      <c r="A83" s="501"/>
    </row>
    <row r="84" spans="1:1" s="502" customFormat="1" ht="18.75" customHeight="1">
      <c r="A84" s="501"/>
    </row>
    <row r="85" spans="1:1" s="502" customFormat="1" ht="18.75" customHeight="1">
      <c r="A85" s="501"/>
    </row>
    <row r="86" spans="1:1" s="502" customFormat="1" ht="18.75" customHeight="1">
      <c r="A86" s="501"/>
    </row>
    <row r="87" spans="1:1" s="502" customFormat="1" ht="18.75" customHeight="1">
      <c r="A87" s="501"/>
    </row>
    <row r="88" spans="1:1" s="502" customFormat="1" ht="18.75" customHeight="1">
      <c r="A88" s="501"/>
    </row>
    <row r="89" spans="1:1" s="502" customFormat="1" ht="18.75" customHeight="1">
      <c r="A89" s="501"/>
    </row>
    <row r="90" spans="1:1" s="502" customFormat="1" ht="18.75" customHeight="1">
      <c r="A90" s="501"/>
    </row>
    <row r="91" spans="1:1" s="502" customFormat="1" ht="18.75" customHeight="1">
      <c r="A91" s="501"/>
    </row>
    <row r="92" spans="1:1" s="502" customFormat="1" ht="18.75" customHeight="1">
      <c r="A92" s="501"/>
    </row>
    <row r="93" spans="1:1" s="502" customFormat="1" ht="18.75" customHeight="1">
      <c r="A93" s="501"/>
    </row>
    <row r="94" spans="1:1" s="502" customFormat="1" ht="18.75" customHeight="1">
      <c r="A94" s="501"/>
    </row>
    <row r="95" spans="1:1" s="502" customFormat="1" ht="18.75" customHeight="1">
      <c r="A95" s="501"/>
    </row>
    <row r="96" spans="1:1" s="502" customFormat="1" ht="18.75" customHeight="1">
      <c r="A96" s="501"/>
    </row>
    <row r="97" spans="1:10" s="50" customFormat="1" ht="12" customHeight="1"/>
    <row r="98" spans="1:10" ht="22.5" customHeight="1">
      <c r="A98" s="1583"/>
      <c r="B98" s="1584"/>
      <c r="C98" s="1583"/>
      <c r="D98" s="1583"/>
      <c r="E98" s="1583"/>
      <c r="F98" s="1583"/>
      <c r="G98" s="1583"/>
      <c r="H98" s="1583"/>
      <c r="I98" s="1583"/>
      <c r="J98" s="1643"/>
    </row>
    <row r="99" spans="1:10" s="502" customFormat="1" ht="18.75" customHeight="1">
      <c r="A99" s="501"/>
    </row>
    <row r="100" spans="1:10" s="502" customFormat="1" ht="18.75" customHeight="1">
      <c r="A100" s="501"/>
    </row>
    <row r="101" spans="1:10" s="50" customFormat="1" ht="12.75" customHeight="1">
      <c r="A101" s="2282" t="s">
        <v>1678</v>
      </c>
    </row>
    <row r="102" spans="1:10" s="502" customFormat="1" ht="18.75" customHeight="1">
      <c r="A102" s="501"/>
    </row>
    <row r="103" spans="1:10" s="502" customFormat="1" ht="18.75" customHeight="1">
      <c r="A103" s="501"/>
    </row>
    <row r="104" spans="1:10" s="502" customFormat="1" ht="18.75" customHeight="1">
      <c r="A104" s="501"/>
    </row>
    <row r="105" spans="1:10" s="502" customFormat="1" ht="18.75" customHeight="1">
      <c r="A105" s="501"/>
    </row>
    <row r="106" spans="1:10" s="502" customFormat="1" ht="18.75" customHeight="1">
      <c r="A106" s="501"/>
    </row>
    <row r="107" spans="1:10" s="502" customFormat="1" ht="18.75" customHeight="1">
      <c r="A107" s="501"/>
    </row>
    <row r="108" spans="1:10" s="502" customFormat="1" ht="18.75" customHeight="1">
      <c r="A108" s="501"/>
    </row>
    <row r="109" spans="1:10" s="502" customFormat="1" ht="18.75" customHeight="1">
      <c r="A109" s="501"/>
    </row>
    <row r="110" spans="1:10" s="502" customFormat="1" ht="18.75" customHeight="1">
      <c r="A110" s="501"/>
    </row>
    <row r="111" spans="1:10" s="502" customFormat="1" ht="18.75" customHeight="1">
      <c r="A111" s="501"/>
    </row>
    <row r="112" spans="1:10" s="502" customFormat="1" ht="18.75" customHeight="1">
      <c r="A112" s="501"/>
    </row>
    <row r="113" spans="1:1" s="502" customFormat="1" ht="18.75" customHeight="1">
      <c r="A113" s="501"/>
    </row>
    <row r="114" spans="1:1" s="502" customFormat="1" ht="18.75" customHeight="1">
      <c r="A114" s="501"/>
    </row>
    <row r="115" spans="1:1" s="502" customFormat="1" ht="18.75" customHeight="1">
      <c r="A115" s="501"/>
    </row>
    <row r="116" spans="1:1" s="502" customFormat="1" ht="18.75" customHeight="1">
      <c r="A116" s="501"/>
    </row>
    <row r="117" spans="1:1" s="502" customFormat="1" ht="18.75" customHeight="1">
      <c r="A117" s="501"/>
    </row>
    <row r="118" spans="1:1" s="502" customFormat="1" ht="18.75" customHeight="1">
      <c r="A118" s="501"/>
    </row>
    <row r="119" spans="1:1" s="50" customFormat="1" ht="12.75" customHeight="1">
      <c r="A119" s="2282" t="s">
        <v>1679</v>
      </c>
    </row>
    <row r="120" spans="1:1" s="502" customFormat="1" ht="18.75" customHeight="1">
      <c r="A120" s="501"/>
    </row>
    <row r="121" spans="1:1" s="502" customFormat="1" ht="18.75" customHeight="1">
      <c r="A121" s="501"/>
    </row>
    <row r="122" spans="1:1" s="502" customFormat="1" ht="18.75" customHeight="1">
      <c r="A122" s="501"/>
    </row>
    <row r="123" spans="1:1" s="502" customFormat="1" ht="18.75" customHeight="1">
      <c r="A123" s="501"/>
    </row>
    <row r="124" spans="1:1" s="502" customFormat="1" ht="18.75" customHeight="1">
      <c r="A124" s="501"/>
    </row>
    <row r="125" spans="1:1" s="502" customFormat="1" ht="18.75" customHeight="1">
      <c r="A125" s="501"/>
    </row>
    <row r="126" spans="1:1" s="502" customFormat="1" ht="18.75" customHeight="1">
      <c r="A126" s="501"/>
    </row>
    <row r="127" spans="1:1" s="502" customFormat="1" ht="18.75" customHeight="1">
      <c r="A127" s="501"/>
    </row>
    <row r="128" spans="1:1" s="502" customFormat="1" ht="18.75" customHeight="1">
      <c r="A128" s="501"/>
    </row>
    <row r="129" spans="1:11" s="502" customFormat="1" ht="18.75" customHeight="1">
      <c r="A129" s="501"/>
    </row>
    <row r="130" spans="1:11" s="502" customFormat="1" ht="18.75" customHeight="1">
      <c r="A130" s="501"/>
    </row>
    <row r="131" spans="1:11" s="502" customFormat="1" ht="18.75" customHeight="1">
      <c r="A131" s="501"/>
    </row>
    <row r="132" spans="1:11" s="502" customFormat="1" ht="18.75" customHeight="1">
      <c r="A132" s="501"/>
    </row>
    <row r="133" spans="1:11" s="502" customFormat="1" ht="31.5" customHeight="1">
      <c r="A133" s="2432" t="s">
        <v>1947</v>
      </c>
      <c r="B133" s="2444"/>
      <c r="C133" s="2444"/>
      <c r="D133" s="2444"/>
      <c r="E133" s="2444"/>
      <c r="F133" s="2444"/>
      <c r="G133" s="2444"/>
      <c r="H133" s="2444"/>
      <c r="I133" s="2444"/>
      <c r="J133" s="2444"/>
    </row>
    <row r="134" spans="1:11" s="50" customFormat="1" ht="12" customHeight="1"/>
    <row r="135" spans="1:11" ht="22.5" customHeight="1">
      <c r="A135" s="1583"/>
      <c r="B135" s="1584"/>
      <c r="C135" s="1583"/>
      <c r="D135" s="1583"/>
      <c r="E135" s="1583"/>
      <c r="F135" s="1583"/>
      <c r="G135" s="1583"/>
      <c r="H135" s="1583"/>
      <c r="I135" s="1583"/>
      <c r="J135" s="1643"/>
    </row>
    <row r="136" spans="1:11" s="502" customFormat="1" ht="18.75" customHeight="1">
      <c r="A136" s="501" t="s">
        <v>1193</v>
      </c>
    </row>
    <row r="137" spans="1:11" s="50" customFormat="1" ht="12" customHeight="1"/>
    <row r="138" spans="1:11" s="142" customFormat="1" ht="13.5" customHeight="1">
      <c r="A138" s="70" t="s">
        <v>1</v>
      </c>
      <c r="B138" s="1235" t="s">
        <v>1546</v>
      </c>
      <c r="C138" s="310" t="s">
        <v>1488</v>
      </c>
      <c r="D138" s="310" t="s">
        <v>1385</v>
      </c>
      <c r="E138" s="310" t="s">
        <v>1258</v>
      </c>
      <c r="F138" s="310" t="s">
        <v>1189</v>
      </c>
      <c r="G138" s="310" t="s">
        <v>1052</v>
      </c>
      <c r="H138" s="310" t="s">
        <v>609</v>
      </c>
      <c r="I138" s="310" t="s">
        <v>328</v>
      </c>
      <c r="J138" s="310" t="s">
        <v>299</v>
      </c>
      <c r="K138" s="1644"/>
    </row>
    <row r="139" spans="1:11" s="142" customFormat="1" ht="12" customHeight="1">
      <c r="A139" s="312" t="s">
        <v>300</v>
      </c>
      <c r="B139" s="1236">
        <v>459.99049200000002</v>
      </c>
      <c r="C139" s="315">
        <v>501.83676500000001</v>
      </c>
      <c r="D139" s="313">
        <v>445.59035499999993</v>
      </c>
      <c r="E139" s="313">
        <v>418.95655999999997</v>
      </c>
      <c r="F139" s="313">
        <v>447.125947</v>
      </c>
      <c r="G139" s="313">
        <v>346.83155900000008</v>
      </c>
      <c r="H139" s="313">
        <v>362.23376299999995</v>
      </c>
      <c r="I139" s="313">
        <v>306.63277599999998</v>
      </c>
      <c r="J139" s="313">
        <v>282.98830800000002</v>
      </c>
      <c r="K139" s="1645"/>
    </row>
    <row r="140" spans="1:11" s="142" customFormat="1" ht="12" customHeight="1">
      <c r="A140" s="312" t="s">
        <v>301</v>
      </c>
      <c r="B140" s="1236">
        <v>12504.163683000001</v>
      </c>
      <c r="C140" s="315">
        <v>13127.877607000002</v>
      </c>
      <c r="D140" s="313">
        <v>13077.747200999995</v>
      </c>
      <c r="E140" s="313">
        <v>13045.832043000002</v>
      </c>
      <c r="F140" s="313">
        <v>12887.106483</v>
      </c>
      <c r="G140" s="313">
        <v>13252.08311</v>
      </c>
      <c r="H140" s="313">
        <v>13231.830509000003</v>
      </c>
      <c r="I140" s="313">
        <v>12983.779978</v>
      </c>
      <c r="J140" s="313">
        <v>12550.827087</v>
      </c>
      <c r="K140" s="1645"/>
    </row>
    <row r="141" spans="1:11" s="142" customFormat="1" ht="12" customHeight="1">
      <c r="A141" s="312" t="s">
        <v>302</v>
      </c>
      <c r="B141" s="1236">
        <v>130.628128</v>
      </c>
      <c r="C141" s="315">
        <v>174.26108300000004</v>
      </c>
      <c r="D141" s="313">
        <v>175.888172</v>
      </c>
      <c r="E141" s="313">
        <v>174.80819499999998</v>
      </c>
      <c r="F141" s="313">
        <v>118.008185</v>
      </c>
      <c r="G141" s="313">
        <v>160.97830099999999</v>
      </c>
      <c r="H141" s="313">
        <v>183.45598700000005</v>
      </c>
      <c r="I141" s="313">
        <v>187.09761599999999</v>
      </c>
      <c r="J141" s="313">
        <v>150.88609</v>
      </c>
      <c r="K141" s="1645"/>
    </row>
    <row r="142" spans="1:11" s="142" customFormat="1" ht="12" customHeight="1">
      <c r="A142" s="312" t="s">
        <v>303</v>
      </c>
      <c r="B142" s="1236">
        <v>1219.2351759999999</v>
      </c>
      <c r="C142" s="315">
        <v>1201.4089389999999</v>
      </c>
      <c r="D142" s="313">
        <v>1219.282559</v>
      </c>
      <c r="E142" s="313">
        <v>1309.8475540000002</v>
      </c>
      <c r="F142" s="313">
        <v>1347.6769019999999</v>
      </c>
      <c r="G142" s="313">
        <v>1355.4635390000003</v>
      </c>
      <c r="H142" s="313">
        <v>1308.2451709999996</v>
      </c>
      <c r="I142" s="313">
        <v>1298.3167870000002</v>
      </c>
      <c r="J142" s="313">
        <v>1354.2471</v>
      </c>
      <c r="K142" s="1645"/>
    </row>
    <row r="143" spans="1:11" s="142" customFormat="1" ht="12" customHeight="1">
      <c r="A143" s="314" t="s">
        <v>304</v>
      </c>
      <c r="B143" s="1236">
        <v>79.842949000000004</v>
      </c>
      <c r="C143" s="315">
        <v>84.337212000000022</v>
      </c>
      <c r="D143" s="313">
        <v>75.734733000000006</v>
      </c>
      <c r="E143" s="313">
        <v>83.288185999999996</v>
      </c>
      <c r="F143" s="313">
        <v>72.796064999999999</v>
      </c>
      <c r="G143" s="315">
        <v>85.270786999999984</v>
      </c>
      <c r="H143" s="315">
        <v>80.696848999999986</v>
      </c>
      <c r="I143" s="315">
        <v>89.420726000000002</v>
      </c>
      <c r="J143" s="315">
        <v>73.494754</v>
      </c>
      <c r="K143" s="1645"/>
    </row>
    <row r="144" spans="1:11" s="142" customFormat="1" ht="12" customHeight="1">
      <c r="A144" s="318" t="s">
        <v>305</v>
      </c>
      <c r="B144" s="1236">
        <v>430.88123000000002</v>
      </c>
      <c r="C144" s="315">
        <v>443.35332500000004</v>
      </c>
      <c r="D144" s="313">
        <v>296.61398599999995</v>
      </c>
      <c r="E144" s="313">
        <v>393.11601100000001</v>
      </c>
      <c r="F144" s="313">
        <v>322.98295999999999</v>
      </c>
      <c r="G144" s="319">
        <v>215.97983299999999</v>
      </c>
      <c r="H144" s="335">
        <v>206.72223500000007</v>
      </c>
      <c r="I144" s="319">
        <v>148.76333899999997</v>
      </c>
      <c r="J144" s="319">
        <v>187.52701400000001</v>
      </c>
      <c r="K144" s="1645"/>
    </row>
    <row r="145" spans="1:15" s="142" customFormat="1" ht="12" customHeight="1">
      <c r="A145" s="324" t="s">
        <v>306</v>
      </c>
      <c r="B145" s="1242">
        <v>14824.741658000003</v>
      </c>
      <c r="C145" s="1746">
        <v>15533.074932000003</v>
      </c>
      <c r="D145" s="325">
        <v>15290.857004999998</v>
      </c>
      <c r="E145" s="325">
        <v>15425.848549</v>
      </c>
      <c r="F145" s="325">
        <v>15195.696543</v>
      </c>
      <c r="G145" s="325">
        <v>15416.607129000004</v>
      </c>
      <c r="H145" s="325">
        <v>15373.184514999997</v>
      </c>
      <c r="I145" s="325">
        <v>15014.011220000002</v>
      </c>
      <c r="J145" s="325">
        <v>14599.970353999999</v>
      </c>
      <c r="K145" s="1645"/>
    </row>
    <row r="146" spans="1:15" s="142" customFormat="1" ht="12" customHeight="1">
      <c r="A146" s="320" t="s">
        <v>307</v>
      </c>
      <c r="B146" s="1238">
        <v>350.81774000000001</v>
      </c>
      <c r="C146" s="1747">
        <v>401.36569600000007</v>
      </c>
      <c r="D146" s="321">
        <v>306.73603299999991</v>
      </c>
      <c r="E146" s="321">
        <v>491.95208800000012</v>
      </c>
      <c r="F146" s="321">
        <v>555.08677799999998</v>
      </c>
      <c r="G146" s="321">
        <v>545.02347499999996</v>
      </c>
      <c r="H146" s="321">
        <v>535.11568999999986</v>
      </c>
      <c r="I146" s="321">
        <v>646.67647099999999</v>
      </c>
      <c r="J146" s="321">
        <v>647.01038500000004</v>
      </c>
      <c r="K146" s="1645"/>
    </row>
    <row r="147" spans="1:15" s="142" customFormat="1" ht="12" customHeight="1">
      <c r="A147" s="320" t="s">
        <v>308</v>
      </c>
      <c r="B147" s="1236">
        <v>2776.4739100000002</v>
      </c>
      <c r="C147" s="315">
        <v>3217.8396299999986</v>
      </c>
      <c r="D147" s="313">
        <v>3391.0487780000012</v>
      </c>
      <c r="E147" s="313">
        <v>3603.0007549999996</v>
      </c>
      <c r="F147" s="313">
        <v>3614.7005610000001</v>
      </c>
      <c r="G147" s="313">
        <v>3581.4142069999998</v>
      </c>
      <c r="H147" s="313">
        <v>3635.1082850000012</v>
      </c>
      <c r="I147" s="313">
        <v>3636.2048979999995</v>
      </c>
      <c r="J147" s="313">
        <v>3773.0971530000002</v>
      </c>
      <c r="K147" s="1645"/>
    </row>
    <row r="148" spans="1:15" s="142" customFormat="1" ht="12" customHeight="1">
      <c r="A148" s="320" t="s">
        <v>309</v>
      </c>
      <c r="B148" s="1236">
        <v>3201.7670410000001</v>
      </c>
      <c r="C148" s="315">
        <v>3195.5668940000014</v>
      </c>
      <c r="D148" s="313">
        <v>3116.1705719999991</v>
      </c>
      <c r="E148" s="313">
        <v>3176.1953939999999</v>
      </c>
      <c r="F148" s="313">
        <v>3145.5373960000002</v>
      </c>
      <c r="G148" s="313">
        <v>3125.349784</v>
      </c>
      <c r="H148" s="313">
        <v>3052.7260420000002</v>
      </c>
      <c r="I148" s="313">
        <v>2988.622026</v>
      </c>
      <c r="J148" s="313">
        <v>2963.3173919999999</v>
      </c>
      <c r="K148" s="1645"/>
    </row>
    <row r="149" spans="1:15" s="142" customFormat="1" ht="12" customHeight="1">
      <c r="A149" s="322" t="s">
        <v>310</v>
      </c>
      <c r="B149" s="1236">
        <v>144.715937</v>
      </c>
      <c r="C149" s="315">
        <v>143.62002699999999</v>
      </c>
      <c r="D149" s="313">
        <v>144.21826500000003</v>
      </c>
      <c r="E149" s="313">
        <v>142.66389899999999</v>
      </c>
      <c r="F149" s="313">
        <v>141.196924</v>
      </c>
      <c r="G149" s="313">
        <v>141.68078400000002</v>
      </c>
      <c r="H149" s="315">
        <v>105.23341300000001</v>
      </c>
      <c r="I149" s="313">
        <v>101.691526</v>
      </c>
      <c r="J149" s="313">
        <v>104.02874799999999</v>
      </c>
      <c r="K149" s="1645"/>
    </row>
    <row r="150" spans="1:15" s="142" customFormat="1" ht="12" customHeight="1">
      <c r="A150" s="322" t="s">
        <v>324</v>
      </c>
      <c r="B150" s="1236">
        <v>205.46984499999999</v>
      </c>
      <c r="C150" s="315">
        <v>189.35651900000005</v>
      </c>
      <c r="D150" s="313">
        <v>197.69086199999998</v>
      </c>
      <c r="E150" s="313">
        <v>200.59928000000002</v>
      </c>
      <c r="F150" s="313">
        <v>192.279606</v>
      </c>
      <c r="G150" s="313">
        <v>188.248500358</v>
      </c>
      <c r="H150" s="315">
        <v>190.95832244799999</v>
      </c>
      <c r="I150" s="313">
        <v>187.87058249100002</v>
      </c>
      <c r="J150" s="313">
        <v>187.245343703</v>
      </c>
      <c r="K150" s="1645"/>
    </row>
    <row r="151" spans="1:15" s="142" customFormat="1" ht="12" customHeight="1">
      <c r="A151" s="318" t="s">
        <v>438</v>
      </c>
      <c r="B151" s="1240">
        <v>-441.20245799999998</v>
      </c>
      <c r="C151" s="335">
        <v>-315.04723899999999</v>
      </c>
      <c r="D151" s="319">
        <v>-92.949811000000011</v>
      </c>
      <c r="E151" s="319">
        <v>-55.910522000000014</v>
      </c>
      <c r="F151" s="319">
        <v>-144.34814399999999</v>
      </c>
      <c r="G151" s="319">
        <v>-104.817366358</v>
      </c>
      <c r="H151" s="335">
        <v>-61.129799447999972</v>
      </c>
      <c r="I151" s="319">
        <v>-27.108160491000007</v>
      </c>
      <c r="J151" s="319">
        <v>68.29571729700001</v>
      </c>
      <c r="K151" s="1645"/>
    </row>
    <row r="152" spans="1:15" s="142" customFormat="1" ht="12" customHeight="1">
      <c r="A152" s="324" t="s">
        <v>60</v>
      </c>
      <c r="B152" s="1242">
        <v>6238.042015</v>
      </c>
      <c r="C152" s="1746">
        <v>6832.7015280000014</v>
      </c>
      <c r="D152" s="325">
        <v>7062.9146980000005</v>
      </c>
      <c r="E152" s="325">
        <v>7558.5008939999998</v>
      </c>
      <c r="F152" s="325">
        <v>7504.4531209999996</v>
      </c>
      <c r="G152" s="325">
        <v>7476.8993840000003</v>
      </c>
      <c r="H152" s="325">
        <v>7458.0119530000011</v>
      </c>
      <c r="I152" s="325">
        <v>7533.9573439999995</v>
      </c>
      <c r="J152" s="325">
        <v>7742.9947380000003</v>
      </c>
      <c r="K152" s="1645"/>
    </row>
    <row r="153" spans="1:15" s="142" customFormat="1" ht="12" customHeight="1">
      <c r="A153" s="324" t="s">
        <v>13</v>
      </c>
      <c r="B153" s="1242">
        <v>8586.6996430000036</v>
      </c>
      <c r="C153" s="1746">
        <v>8700.3734040000018</v>
      </c>
      <c r="D153" s="325">
        <v>8227.9423079999979</v>
      </c>
      <c r="E153" s="325">
        <v>7867.3476540000011</v>
      </c>
      <c r="F153" s="325">
        <v>7691.2434219999996</v>
      </c>
      <c r="G153" s="325">
        <v>7939.7077449999997</v>
      </c>
      <c r="H153" s="325">
        <v>7915.1725610000012</v>
      </c>
      <c r="I153" s="325">
        <v>7480.0538770000003</v>
      </c>
      <c r="J153" s="325">
        <v>6856.9756159999997</v>
      </c>
      <c r="K153" s="1645"/>
    </row>
    <row r="154" spans="1:15" s="52" customFormat="1" ht="7.5" customHeight="1">
      <c r="A154" s="53" t="s">
        <v>0</v>
      </c>
      <c r="B154" s="56"/>
      <c r="C154" s="56"/>
      <c r="D154" s="56"/>
      <c r="E154" s="55"/>
      <c r="F154" s="56"/>
      <c r="G154" s="56"/>
      <c r="H154" s="56"/>
      <c r="I154" s="56"/>
      <c r="J154" s="55"/>
      <c r="K154" s="51"/>
    </row>
    <row r="155" spans="1:15" s="59" customFormat="1" ht="18" customHeight="1">
      <c r="A155" s="1546" t="s">
        <v>387</v>
      </c>
      <c r="B155" s="58"/>
      <c r="C155" s="122"/>
      <c r="D155" s="122"/>
      <c r="E155" s="122"/>
      <c r="F155" s="122"/>
      <c r="G155" s="122"/>
      <c r="H155" s="122"/>
      <c r="I155" s="122"/>
      <c r="J155" s="1754"/>
      <c r="K155" s="122"/>
      <c r="L155" s="1755"/>
    </row>
    <row r="156" spans="1:15" s="646" customFormat="1" ht="22.5" customHeight="1">
      <c r="A156" s="677"/>
    </row>
    <row r="157" spans="1:15" s="588" customFormat="1" ht="15.75">
      <c r="A157" s="501" t="s">
        <v>1214</v>
      </c>
      <c r="B157" s="501"/>
      <c r="C157" s="501"/>
      <c r="D157" s="501"/>
      <c r="E157" s="501"/>
      <c r="F157" s="1757"/>
      <c r="G157" s="501"/>
      <c r="H157" s="501"/>
      <c r="I157" s="501"/>
      <c r="J157" s="501"/>
      <c r="K157" s="501"/>
      <c r="L157" s="501"/>
    </row>
    <row r="158" spans="1:15" s="588" customFormat="1" ht="12.75">
      <c r="A158" s="50"/>
      <c r="B158" s="50"/>
      <c r="C158" s="50"/>
      <c r="D158" s="2169"/>
      <c r="E158" s="50"/>
      <c r="F158" s="50"/>
      <c r="G158" s="50"/>
      <c r="H158" s="50"/>
      <c r="I158" s="50"/>
      <c r="J158" s="50"/>
      <c r="K158" s="50"/>
      <c r="L158" s="50"/>
    </row>
    <row r="159" spans="1:15" s="588" customFormat="1" ht="12.75">
      <c r="A159" s="589" t="s">
        <v>1</v>
      </c>
      <c r="B159" s="1235" t="s">
        <v>1546</v>
      </c>
      <c r="C159" s="310" t="s">
        <v>1488</v>
      </c>
      <c r="D159" s="310" t="s">
        <v>1385</v>
      </c>
      <c r="E159" s="310" t="s">
        <v>1258</v>
      </c>
      <c r="F159" s="310" t="s">
        <v>1189</v>
      </c>
      <c r="G159" s="310" t="s">
        <v>1052</v>
      </c>
      <c r="H159" s="310" t="s">
        <v>609</v>
      </c>
      <c r="I159" s="310" t="s">
        <v>328</v>
      </c>
      <c r="J159" s="310" t="s">
        <v>299</v>
      </c>
      <c r="L159" s="50"/>
      <c r="M159" s="50"/>
      <c r="N159" s="50"/>
      <c r="O159" s="50"/>
    </row>
    <row r="160" spans="1:15" s="621" customFormat="1" ht="12.75">
      <c r="A160" s="620" t="s">
        <v>13</v>
      </c>
      <c r="B160" s="1664">
        <v>8586.6996427320009</v>
      </c>
      <c r="C160" s="1753">
        <v>8700.3734040000018</v>
      </c>
      <c r="D160" s="1753">
        <v>8227.9423072450008</v>
      </c>
      <c r="E160" s="379">
        <v>7867.345751803</v>
      </c>
      <c r="F160" s="438">
        <v>7691.2433246340006</v>
      </c>
      <c r="G160" s="379">
        <v>7939.7077458520007</v>
      </c>
      <c r="H160" s="379">
        <v>7915.1715614139994</v>
      </c>
      <c r="I160" s="438">
        <v>7480.053877239</v>
      </c>
      <c r="J160" s="438">
        <v>6856.9756152619993</v>
      </c>
      <c r="L160" s="50"/>
      <c r="M160" s="50"/>
      <c r="N160" s="50"/>
      <c r="O160" s="50"/>
    </row>
    <row r="161" spans="1:15" s="1938" customFormat="1" ht="12.75">
      <c r="A161" s="1939"/>
      <c r="B161" s="1935"/>
      <c r="C161" s="1935"/>
      <c r="D161" s="1936"/>
      <c r="E161" s="1937"/>
      <c r="F161" s="1936"/>
      <c r="G161" s="1936"/>
      <c r="H161" s="1957"/>
      <c r="K161" s="50"/>
      <c r="L161" s="50"/>
      <c r="M161" s="50"/>
      <c r="N161" s="50"/>
    </row>
    <row r="162" spans="1:15" s="621" customFormat="1" ht="22.5" customHeight="1">
      <c r="A162" s="1967" t="s">
        <v>1190</v>
      </c>
      <c r="B162" s="1940" t="s">
        <v>1548</v>
      </c>
      <c r="C162" s="1941" t="s">
        <v>1489</v>
      </c>
      <c r="D162" s="1941" t="s">
        <v>1386</v>
      </c>
      <c r="E162" s="1941" t="s">
        <v>1387</v>
      </c>
      <c r="F162" s="1941" t="s">
        <v>1225</v>
      </c>
      <c r="G162" s="1942" t="s">
        <v>1226</v>
      </c>
      <c r="H162" s="1941" t="s">
        <v>1227</v>
      </c>
      <c r="I162" s="1941" t="s">
        <v>1228</v>
      </c>
      <c r="L162" s="50"/>
      <c r="M162" s="50"/>
      <c r="N162" s="50"/>
      <c r="O162" s="50"/>
    </row>
    <row r="163" spans="1:15" s="588" customFormat="1" ht="12.75">
      <c r="A163" s="1748" t="s">
        <v>546</v>
      </c>
      <c r="B163" s="1281">
        <v>-21.911260262338992</v>
      </c>
      <c r="C163" s="399">
        <v>109.82701223950521</v>
      </c>
      <c r="D163" s="399">
        <v>102.00904059548316</v>
      </c>
      <c r="E163" s="350">
        <v>98.769587793193807</v>
      </c>
      <c r="F163" s="350">
        <v>-16.775597030528854</v>
      </c>
      <c r="G163" s="350">
        <v>-45.894398120619464</v>
      </c>
      <c r="H163" s="1905">
        <v>59.858729192005939</v>
      </c>
      <c r="I163" s="1905">
        <v>0.66628450705038489</v>
      </c>
      <c r="L163" s="50"/>
      <c r="M163" s="50"/>
      <c r="N163" s="50"/>
      <c r="O163" s="50"/>
    </row>
    <row r="164" spans="1:15" s="588" customFormat="1" ht="12.75">
      <c r="A164" s="1748" t="s">
        <v>545</v>
      </c>
      <c r="B164" s="1281">
        <v>-3.8865363800519308</v>
      </c>
      <c r="C164" s="399">
        <v>-1.4202645525772302</v>
      </c>
      <c r="D164" s="399">
        <v>-13.230557164965793</v>
      </c>
      <c r="E164" s="350">
        <v>-5.7850177139844297</v>
      </c>
      <c r="F164" s="350">
        <v>-17.465639977819386</v>
      </c>
      <c r="G164" s="350">
        <v>11.564960382505667</v>
      </c>
      <c r="H164" s="1905">
        <v>-13.206224946655936</v>
      </c>
      <c r="I164" s="1905">
        <v>-13.211049196510192</v>
      </c>
      <c r="L164" s="50"/>
      <c r="M164" s="50"/>
      <c r="N164" s="50"/>
      <c r="O164" s="50"/>
    </row>
    <row r="165" spans="1:15" s="588" customFormat="1" ht="12.75">
      <c r="A165" s="1748" t="s">
        <v>544</v>
      </c>
      <c r="B165" s="1281">
        <v>0.80024090309491669</v>
      </c>
      <c r="C165" s="399">
        <v>52.351935683138969</v>
      </c>
      <c r="D165" s="399">
        <v>-279.74259666484011</v>
      </c>
      <c r="E165" s="350">
        <v>-109.45185069456312</v>
      </c>
      <c r="F165" s="350">
        <v>-6.4089597309668136</v>
      </c>
      <c r="G165" s="350">
        <v>-1.6714463987191639</v>
      </c>
      <c r="H165" s="1905">
        <v>340.73073234224813</v>
      </c>
      <c r="I165" s="1905">
        <v>368.54814506508291</v>
      </c>
    </row>
    <row r="166" spans="1:15" s="588" customFormat="1" ht="12.75">
      <c r="A166" s="1748" t="s">
        <v>543</v>
      </c>
      <c r="B166" s="1281">
        <v>88.670190412061288</v>
      </c>
      <c r="C166" s="399">
        <v>39.379728572074853</v>
      </c>
      <c r="D166" s="399">
        <v>254.59790037258287</v>
      </c>
      <c r="E166" s="350">
        <v>71.411589487155126</v>
      </c>
      <c r="F166" s="350">
        <v>-21.688862076879364</v>
      </c>
      <c r="G166" s="350">
        <v>-22.60440182150073</v>
      </c>
      <c r="H166" s="1905">
        <v>-133.06376611812468</v>
      </c>
      <c r="I166" s="1905">
        <v>134.96415291096784</v>
      </c>
      <c r="J166" s="1752"/>
    </row>
    <row r="167" spans="1:15" s="588" customFormat="1" ht="12.75">
      <c r="A167" s="1748" t="s">
        <v>542</v>
      </c>
      <c r="B167" s="1281">
        <v>228.23355691895327</v>
      </c>
      <c r="C167" s="399">
        <v>143.78513586985792</v>
      </c>
      <c r="D167" s="399">
        <v>50.524236669597244</v>
      </c>
      <c r="E167" s="350">
        <v>-32.684401848246566</v>
      </c>
      <c r="F167" s="350">
        <v>56.242067050064037</v>
      </c>
      <c r="G167" s="350">
        <v>45.80728879833412</v>
      </c>
      <c r="H167" s="1905">
        <v>63.909536473922294</v>
      </c>
      <c r="I167" s="1905">
        <v>50.451053636931128</v>
      </c>
    </row>
    <row r="168" spans="1:15" s="588" customFormat="1" ht="12.75">
      <c r="A168" s="1748" t="s">
        <v>541</v>
      </c>
      <c r="B168" s="1910">
        <v>-169.14861956671737</v>
      </c>
      <c r="C168" s="399">
        <v>0</v>
      </c>
      <c r="D168" s="399">
        <v>80.020337285142858</v>
      </c>
      <c r="E168" s="350">
        <v>79.960602169444456</v>
      </c>
      <c r="F168" s="350">
        <v>-160.39147361286956</v>
      </c>
      <c r="G168" s="350">
        <v>0</v>
      </c>
      <c r="H168" s="1905">
        <v>76.547361938604411</v>
      </c>
      <c r="I168" s="1905">
        <v>70.546948479477763</v>
      </c>
    </row>
    <row r="169" spans="1:15" s="588" customFormat="1" ht="12.75">
      <c r="A169" s="1748" t="s">
        <v>600</v>
      </c>
      <c r="B169" s="1281">
        <v>21.262530000000083</v>
      </c>
      <c r="C169" s="399">
        <v>-21.982049100000154</v>
      </c>
      <c r="D169" s="399">
        <v>71.188300200000072</v>
      </c>
      <c r="E169" s="350">
        <v>25.747956899999963</v>
      </c>
      <c r="F169" s="350">
        <v>36.651280000000156</v>
      </c>
      <c r="G169" s="350">
        <v>-3.2476379211464064</v>
      </c>
      <c r="H169" s="1905">
        <v>-7.9262815077639743</v>
      </c>
      <c r="I169" s="1905">
        <v>-41.14759572166713</v>
      </c>
    </row>
    <row r="170" spans="1:15" s="588" customFormat="1" ht="12.75">
      <c r="A170" s="1748" t="s">
        <v>540</v>
      </c>
      <c r="B170" s="1281">
        <v>-257.69386353600089</v>
      </c>
      <c r="C170" s="399">
        <v>150.48959804300137</v>
      </c>
      <c r="D170" s="399">
        <v>95.229894149000444</v>
      </c>
      <c r="E170" s="350">
        <v>48.131961075999698</v>
      </c>
      <c r="F170" s="350">
        <v>-118.62723583900032</v>
      </c>
      <c r="G170" s="350">
        <v>40.581819519147302</v>
      </c>
      <c r="H170" s="1905">
        <v>48.267596800763101</v>
      </c>
      <c r="I170" s="1905">
        <v>52.260322295667947</v>
      </c>
      <c r="J170" s="2281"/>
    </row>
    <row r="171" spans="1:15" s="588" customFormat="1" ht="12.75">
      <c r="A171" s="1968" t="s">
        <v>51</v>
      </c>
      <c r="B171" s="1749">
        <v>-113.67376151099961</v>
      </c>
      <c r="C171" s="1751">
        <v>472.43109675500091</v>
      </c>
      <c r="D171" s="1751">
        <v>360.59655544200086</v>
      </c>
      <c r="E171" s="1750">
        <v>176.10042716899898</v>
      </c>
      <c r="F171" s="1750">
        <v>-248.4644212180001</v>
      </c>
      <c r="G171" s="1750">
        <v>24.536184438001328</v>
      </c>
      <c r="H171" s="1750">
        <v>435.11768417499934</v>
      </c>
      <c r="I171" s="1750">
        <v>623.07826197700069</v>
      </c>
    </row>
    <row r="172" spans="1:15" s="588" customFormat="1" ht="7.5" customHeight="1"/>
    <row r="173" spans="1:15" s="588" customFormat="1" ht="26.25" customHeight="1">
      <c r="A173" s="2445"/>
      <c r="B173" s="2445"/>
      <c r="C173" s="2445"/>
      <c r="D173" s="2445"/>
      <c r="E173" s="2445"/>
      <c r="F173" s="2445"/>
      <c r="G173" s="2445"/>
      <c r="H173" s="2445"/>
      <c r="I173" s="2445"/>
      <c r="J173" s="2445"/>
      <c r="K173" s="1752"/>
      <c r="L173" s="1756"/>
    </row>
    <row r="174" spans="1:15" ht="22.5" customHeight="1">
      <c r="B174" s="1928"/>
    </row>
    <row r="175" spans="1:15" ht="22.5" customHeight="1">
      <c r="B175" s="1928"/>
      <c r="F175" s="2112"/>
    </row>
    <row r="176" spans="1:15" ht="22.5" customHeight="1">
      <c r="B176" s="1928"/>
    </row>
  </sheetData>
  <mergeCells count="6">
    <mergeCell ref="A57:J57"/>
    <mergeCell ref="A133:J133"/>
    <mergeCell ref="A60:J60"/>
    <mergeCell ref="A173:J173"/>
    <mergeCell ref="A59:J59"/>
    <mergeCell ref="A58:J58"/>
  </mergeCells>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rowBreaks count="3" manualBreakCount="3">
    <brk id="60" max="16383" man="1"/>
    <brk id="97" max="16383" man="1"/>
    <brk id="13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J66"/>
  <sheetViews>
    <sheetView showGridLines="0" zoomScale="140" zoomScaleNormal="140" zoomScaleSheetLayoutView="90" workbookViewId="0"/>
  </sheetViews>
  <sheetFormatPr baseColWidth="10" defaultColWidth="10.85546875" defaultRowHeight="22.5" customHeight="1"/>
  <cols>
    <col min="1" max="1" width="35.28515625" style="62" customWidth="1"/>
    <col min="2" max="9" width="6.42578125" style="62" customWidth="1"/>
    <col min="10" max="10" width="6.42578125" style="65" customWidth="1"/>
    <col min="11" max="16384" width="10.85546875" style="62"/>
  </cols>
  <sheetData>
    <row r="1" spans="1:10" s="98" customFormat="1" ht="22.5" customHeight="1">
      <c r="A1" s="649"/>
      <c r="B1" s="650"/>
      <c r="C1" s="650"/>
      <c r="D1" s="650"/>
      <c r="E1" s="650"/>
      <c r="F1" s="650"/>
      <c r="G1" s="650"/>
      <c r="H1" s="650"/>
      <c r="I1" s="650"/>
      <c r="J1" s="650"/>
    </row>
    <row r="2" spans="1:10" s="502" customFormat="1" ht="18.75" customHeight="1">
      <c r="A2" s="501" t="s">
        <v>655</v>
      </c>
    </row>
    <row r="3" spans="1:10" s="50" customFormat="1" ht="12" customHeight="1"/>
    <row r="4" spans="1:10" s="52" customFormat="1" ht="13.5" customHeight="1">
      <c r="A4" s="68" t="s">
        <v>1</v>
      </c>
      <c r="B4" s="1235" t="s">
        <v>1546</v>
      </c>
      <c r="C4" s="310" t="s">
        <v>1488</v>
      </c>
      <c r="D4" s="310" t="s">
        <v>1385</v>
      </c>
      <c r="E4" s="310" t="s">
        <v>1258</v>
      </c>
      <c r="F4" s="310" t="s">
        <v>1189</v>
      </c>
      <c r="G4" s="310" t="s">
        <v>1052</v>
      </c>
      <c r="H4" s="310" t="s">
        <v>609</v>
      </c>
      <c r="I4" s="310" t="s">
        <v>328</v>
      </c>
      <c r="J4" s="310" t="s">
        <v>299</v>
      </c>
    </row>
    <row r="5" spans="1:10" s="52" customFormat="1" ht="12" customHeight="1">
      <c r="A5" s="345" t="s">
        <v>52</v>
      </c>
      <c r="B5" s="1278">
        <v>492.44605799999999</v>
      </c>
      <c r="C5" s="1902">
        <v>506.88179800000012</v>
      </c>
      <c r="D5" s="1902">
        <v>551.49564099999998</v>
      </c>
      <c r="E5" s="1902">
        <v>540.00074600000016</v>
      </c>
      <c r="F5" s="1902">
        <v>504.43640699999997</v>
      </c>
      <c r="G5" s="1903">
        <v>499.47636800000009</v>
      </c>
      <c r="H5" s="1903">
        <v>570.34549799999991</v>
      </c>
      <c r="I5" s="1903">
        <v>499.84967699999999</v>
      </c>
      <c r="J5" s="1903">
        <v>499.63550600000002</v>
      </c>
    </row>
    <row r="6" spans="1:10" s="52" customFormat="1" ht="12" customHeight="1">
      <c r="A6" s="348" t="s">
        <v>53</v>
      </c>
      <c r="B6" s="1910">
        <v>257.84271200000001</v>
      </c>
      <c r="C6" s="1904">
        <v>294.68689199999994</v>
      </c>
      <c r="D6" s="1904">
        <v>257.94029699999999</v>
      </c>
      <c r="E6" s="1904">
        <v>235.218154</v>
      </c>
      <c r="F6" s="1904">
        <v>245.63404299999999</v>
      </c>
      <c r="G6" s="1905">
        <v>254.85800500000005</v>
      </c>
      <c r="H6" s="1905">
        <v>239.41012899999998</v>
      </c>
      <c r="I6" s="1905">
        <v>226.05601799999999</v>
      </c>
      <c r="J6" s="1905">
        <v>219.57961399999999</v>
      </c>
    </row>
    <row r="7" spans="1:10" s="52" customFormat="1" ht="12" customHeight="1">
      <c r="A7" s="348" t="s">
        <v>111</v>
      </c>
      <c r="B7" s="1910">
        <v>141.922451</v>
      </c>
      <c r="C7" s="1904">
        <v>180.94054400000007</v>
      </c>
      <c r="D7" s="1904">
        <v>157.17017199999995</v>
      </c>
      <c r="E7" s="1904">
        <v>129.82160400000001</v>
      </c>
      <c r="F7" s="1904">
        <v>106.101686</v>
      </c>
      <c r="G7" s="1905">
        <v>66.822394000000031</v>
      </c>
      <c r="H7" s="1905">
        <v>74.767041999999975</v>
      </c>
      <c r="I7" s="1905">
        <v>193.142954</v>
      </c>
      <c r="J7" s="1905">
        <v>36.011006000000002</v>
      </c>
    </row>
    <row r="8" spans="1:10" s="1893" customFormat="1" ht="12" customHeight="1">
      <c r="A8" s="1898" t="s">
        <v>57</v>
      </c>
      <c r="B8" s="1910">
        <v>219.46535299999999</v>
      </c>
      <c r="C8" s="1912">
        <v>204.13119399999994</v>
      </c>
      <c r="D8" s="1912">
        <v>155.52796599999999</v>
      </c>
      <c r="E8" s="1912">
        <v>146.05010600000003</v>
      </c>
      <c r="F8" s="1912">
        <v>234.13860299999999</v>
      </c>
      <c r="G8" s="1912">
        <v>157.53645899999998</v>
      </c>
      <c r="H8" s="1912">
        <v>125.10667800000002</v>
      </c>
      <c r="I8" s="1912">
        <v>109.813889</v>
      </c>
      <c r="J8" s="1912">
        <v>104.520912</v>
      </c>
    </row>
    <row r="9" spans="1:10" s="52" customFormat="1" ht="12" customHeight="1">
      <c r="A9" s="348" t="s">
        <v>54</v>
      </c>
      <c r="B9" s="1910">
        <v>279.01342199999999</v>
      </c>
      <c r="C9" s="1904">
        <v>267.57908300000014</v>
      </c>
      <c r="D9" s="1904">
        <v>281.74080100000009</v>
      </c>
      <c r="E9" s="1904">
        <v>309.77610699999997</v>
      </c>
      <c r="F9" s="1904">
        <v>235.60218900000001</v>
      </c>
      <c r="G9" s="1905">
        <v>247.27915799999994</v>
      </c>
      <c r="H9" s="1905">
        <v>283.53346799999997</v>
      </c>
      <c r="I9" s="1905">
        <v>350.84904</v>
      </c>
      <c r="J9" s="1905">
        <v>262.51771300000001</v>
      </c>
    </row>
    <row r="10" spans="1:10" s="52" customFormat="1" ht="12" customHeight="1">
      <c r="A10" s="348" t="s">
        <v>55</v>
      </c>
      <c r="B10" s="1910">
        <v>45.649903999999999</v>
      </c>
      <c r="C10" s="1904">
        <v>48.20920499999999</v>
      </c>
      <c r="D10" s="1904">
        <v>52.839054000000012</v>
      </c>
      <c r="E10" s="1904">
        <v>43.936598999999994</v>
      </c>
      <c r="F10" s="1904">
        <v>48.062137</v>
      </c>
      <c r="G10" s="1905">
        <v>49.780461000000003</v>
      </c>
      <c r="H10" s="1905">
        <v>48.934734000000006</v>
      </c>
      <c r="I10" s="1905">
        <v>42.664746999999991</v>
      </c>
      <c r="J10" s="1905">
        <v>45.249504000000002</v>
      </c>
    </row>
    <row r="11" spans="1:10" s="52" customFormat="1" ht="12" customHeight="1">
      <c r="A11" s="348" t="s">
        <v>560</v>
      </c>
      <c r="B11" s="1910">
        <v>39.601652000000001</v>
      </c>
      <c r="C11" s="1904">
        <v>70.617310000000003</v>
      </c>
      <c r="D11" s="1904">
        <v>55.527076999999998</v>
      </c>
      <c r="E11" s="1904">
        <v>46.418089000000002</v>
      </c>
      <c r="F11" s="1904">
        <v>46.255220000000001</v>
      </c>
      <c r="G11" s="1905">
        <v>70.661520999999993</v>
      </c>
      <c r="H11" s="1905">
        <v>43.934285999999986</v>
      </c>
      <c r="I11" s="1905">
        <v>53.171103000000009</v>
      </c>
      <c r="J11" s="1905">
        <v>49.314000999999998</v>
      </c>
    </row>
    <row r="12" spans="1:10" s="52" customFormat="1" ht="12" customHeight="1">
      <c r="A12" s="348" t="s">
        <v>121</v>
      </c>
      <c r="B12" s="1910">
        <v>633.48762099999999</v>
      </c>
      <c r="C12" s="1904">
        <v>686.12490699999989</v>
      </c>
      <c r="D12" s="1904">
        <v>653.0183649999999</v>
      </c>
      <c r="E12" s="1904">
        <v>671.76118300000007</v>
      </c>
      <c r="F12" s="1904">
        <v>657.58858899999996</v>
      </c>
      <c r="G12" s="1905">
        <v>705.61416499999973</v>
      </c>
      <c r="H12" s="1905">
        <v>696.71149600000012</v>
      </c>
      <c r="I12" s="1905">
        <v>669.13852099999997</v>
      </c>
      <c r="J12" s="1905">
        <v>653.66530399999999</v>
      </c>
    </row>
    <row r="13" spans="1:10" s="52" customFormat="1" ht="12" customHeight="1">
      <c r="A13" s="348" t="s">
        <v>56</v>
      </c>
      <c r="B13" s="1910">
        <v>102.242986</v>
      </c>
      <c r="C13" s="1904">
        <v>54.149464000000023</v>
      </c>
      <c r="D13" s="1904">
        <v>64.053369000000004</v>
      </c>
      <c r="E13" s="1904">
        <v>118.797224</v>
      </c>
      <c r="F13" s="1904">
        <v>106.68561</v>
      </c>
      <c r="G13" s="1905">
        <v>94.811902999999973</v>
      </c>
      <c r="H13" s="1905">
        <v>99.671498000000014</v>
      </c>
      <c r="I13" s="1905">
        <v>107.57489</v>
      </c>
      <c r="J13" s="1905">
        <v>85.109448999999998</v>
      </c>
    </row>
    <row r="14" spans="1:10" s="52" customFormat="1" ht="12" customHeight="1">
      <c r="A14" s="351" t="s">
        <v>1200</v>
      </c>
      <c r="B14" s="1284">
        <v>2211.6721590000002</v>
      </c>
      <c r="C14" s="1906">
        <v>2313.3203959999987</v>
      </c>
      <c r="D14" s="1906">
        <v>2229.3127420000005</v>
      </c>
      <c r="E14" s="1906">
        <v>2241.779814</v>
      </c>
      <c r="F14" s="1906">
        <v>2184.5044830000002</v>
      </c>
      <c r="G14" s="1906">
        <v>2146.8404330000003</v>
      </c>
      <c r="H14" s="1906">
        <v>2182.414831</v>
      </c>
      <c r="I14" s="1906">
        <v>2252.2608410000003</v>
      </c>
      <c r="J14" s="1906">
        <v>1955.6030069999999</v>
      </c>
    </row>
    <row r="15" spans="1:10" s="52" customFormat="1" ht="12" customHeight="1">
      <c r="A15" s="529" t="s">
        <v>441</v>
      </c>
      <c r="B15" s="1910">
        <v>-254.06122099999999</v>
      </c>
      <c r="C15" s="1904">
        <v>-245.39565800000003</v>
      </c>
      <c r="D15" s="1904">
        <v>-65.86122499999999</v>
      </c>
      <c r="E15" s="1904">
        <v>-139.295478</v>
      </c>
      <c r="F15" s="1904">
        <v>982.57019500000001</v>
      </c>
      <c r="G15" s="1905">
        <v>802.71272199999999</v>
      </c>
      <c r="H15" s="1905">
        <v>71.94622099999998</v>
      </c>
      <c r="I15" s="1905">
        <v>199.15626200000003</v>
      </c>
      <c r="J15" s="1905">
        <v>68.842832999999999</v>
      </c>
    </row>
    <row r="16" spans="1:10" s="1897" customFormat="1" ht="12" customHeight="1">
      <c r="A16" s="1899" t="s">
        <v>440</v>
      </c>
      <c r="B16" s="1910">
        <v>1843.7005879999999</v>
      </c>
      <c r="C16" s="1904">
        <v>16.210221000000274</v>
      </c>
      <c r="D16" s="1905">
        <v>1433.9329059999995</v>
      </c>
      <c r="E16" s="1905">
        <v>1238.3731560000001</v>
      </c>
      <c r="F16" s="1905">
        <v>1702.4232179999999</v>
      </c>
      <c r="G16" s="1905">
        <v>1358.089527561531</v>
      </c>
      <c r="H16" s="1905">
        <v>1414.1638399999997</v>
      </c>
      <c r="I16" s="1905">
        <v>1252.2439438364784</v>
      </c>
      <c r="J16" s="1905">
        <v>1227.6392618579309</v>
      </c>
    </row>
    <row r="17" spans="1:10" s="1897" customFormat="1" ht="12" customHeight="1">
      <c r="A17" s="1899" t="s">
        <v>225</v>
      </c>
      <c r="B17" s="1910">
        <v>1810.432</v>
      </c>
      <c r="C17" s="1904">
        <v>508.00900000000001</v>
      </c>
      <c r="D17" s="1904">
        <v>448.83600000000001</v>
      </c>
      <c r="E17" s="1904">
        <v>33.197999999999979</v>
      </c>
      <c r="F17" s="1904">
        <v>-595.904</v>
      </c>
      <c r="G17" s="1905">
        <v>-819.05611256153111</v>
      </c>
      <c r="H17" s="1905">
        <v>-222.58399999999972</v>
      </c>
      <c r="I17" s="1905">
        <v>-88.319471836478215</v>
      </c>
      <c r="J17" s="1905">
        <v>-233.10695585793098</v>
      </c>
    </row>
    <row r="18" spans="1:10" s="1897" customFormat="1" ht="12" customHeight="1">
      <c r="A18" s="1900" t="s">
        <v>31</v>
      </c>
      <c r="B18" s="1911">
        <v>3400.0713660000001</v>
      </c>
      <c r="C18" s="1906">
        <v>278.82356299999992</v>
      </c>
      <c r="D18" s="1906">
        <v>1816.9076810000001</v>
      </c>
      <c r="E18" s="1906">
        <v>1132.275678</v>
      </c>
      <c r="F18" s="1906">
        <v>2089.0894130000001</v>
      </c>
      <c r="G18" s="1906">
        <v>1341.7461370000005</v>
      </c>
      <c r="H18" s="1906">
        <v>1263.526061</v>
      </c>
      <c r="I18" s="1906">
        <v>1363.0807339999999</v>
      </c>
      <c r="J18" s="1906">
        <v>1063.375139</v>
      </c>
    </row>
    <row r="19" spans="1:10" s="1897" customFormat="1" ht="12" customHeight="1">
      <c r="A19" s="1899" t="s">
        <v>1206</v>
      </c>
      <c r="B19" s="1910">
        <v>-97.671583999999996</v>
      </c>
      <c r="C19" s="1908">
        <v>-114.853078</v>
      </c>
      <c r="D19" s="1908">
        <v>-86.741377999999983</v>
      </c>
      <c r="E19" s="1908">
        <v>152.37209899999999</v>
      </c>
      <c r="F19" s="1908">
        <v>-29.985506000000001</v>
      </c>
      <c r="G19" s="1908">
        <v>149.44740699999994</v>
      </c>
      <c r="H19" s="1908">
        <v>57.958334000000036</v>
      </c>
      <c r="I19" s="1908">
        <v>152.23949999999996</v>
      </c>
      <c r="J19" s="1908">
        <v>194.46100000000001</v>
      </c>
    </row>
    <row r="20" spans="1:10" s="1897" customFormat="1" ht="12" customHeight="1">
      <c r="A20" s="1899" t="s">
        <v>1204</v>
      </c>
      <c r="B20" s="1910">
        <v>149.258511</v>
      </c>
      <c r="C20" s="1908">
        <v>299.5722219999999</v>
      </c>
      <c r="D20" s="1908">
        <v>223.15795299999999</v>
      </c>
      <c r="E20" s="1908">
        <v>30.322784000000013</v>
      </c>
      <c r="F20" s="1908">
        <v>135.224076</v>
      </c>
      <c r="G20" s="1908">
        <v>215.67241599999997</v>
      </c>
      <c r="H20" s="1908">
        <v>147.48724900000002</v>
      </c>
      <c r="I20" s="1908">
        <v>77.850000000000009</v>
      </c>
      <c r="J20" s="1908">
        <v>25.516999999999999</v>
      </c>
    </row>
    <row r="21" spans="1:10" s="1897" customFormat="1" ht="12" customHeight="1">
      <c r="A21" s="1900" t="s">
        <v>1201</v>
      </c>
      <c r="B21" s="1911">
        <v>51.586927000000003</v>
      </c>
      <c r="C21" s="1906">
        <v>184.71914399999997</v>
      </c>
      <c r="D21" s="1906">
        <v>136.41657500000002</v>
      </c>
      <c r="E21" s="1906">
        <v>182.694883</v>
      </c>
      <c r="F21" s="1906">
        <v>105.23857</v>
      </c>
      <c r="G21" s="1906">
        <v>365.119823</v>
      </c>
      <c r="H21" s="1906">
        <v>205.44558300000006</v>
      </c>
      <c r="I21" s="1906">
        <v>230.08949999999999</v>
      </c>
      <c r="J21" s="1906">
        <v>219.97800000000001</v>
      </c>
    </row>
    <row r="22" spans="1:10" s="1897" customFormat="1" ht="12" customHeight="1">
      <c r="A22" s="1900" t="s">
        <v>442</v>
      </c>
      <c r="B22" s="1911">
        <v>99.268000000000001</v>
      </c>
      <c r="C22" s="1906">
        <v>129.18700000000001</v>
      </c>
      <c r="D22" s="1906">
        <v>121.2368</v>
      </c>
      <c r="E22" s="1906">
        <v>139.2022</v>
      </c>
      <c r="F22" s="1906">
        <v>101.854</v>
      </c>
      <c r="G22" s="1906">
        <v>121.70300000000003</v>
      </c>
      <c r="H22" s="1906">
        <v>102.10899999999998</v>
      </c>
      <c r="I22" s="1906">
        <v>118.54900000000001</v>
      </c>
      <c r="J22" s="1906">
        <v>75.405000000000001</v>
      </c>
    </row>
    <row r="23" spans="1:10" s="52" customFormat="1" ht="12" customHeight="1">
      <c r="A23" s="529" t="s">
        <v>1239</v>
      </c>
      <c r="B23" s="1285">
        <v>30.424531999999999</v>
      </c>
      <c r="C23" s="1908">
        <v>43.50076</v>
      </c>
      <c r="D23" s="1907">
        <v>41.298862999999997</v>
      </c>
      <c r="E23" s="1907">
        <v>34.008324999999999</v>
      </c>
      <c r="F23" s="1907">
        <v>107.11263599999999</v>
      </c>
      <c r="G23" s="1907">
        <v>117.60681</v>
      </c>
      <c r="H23" s="1907">
        <v>99.375173999999987</v>
      </c>
      <c r="I23" s="1907">
        <v>70.268605000000008</v>
      </c>
      <c r="J23" s="1907">
        <v>74.360705999999993</v>
      </c>
    </row>
    <row r="24" spans="1:10" s="52" customFormat="1" ht="12" customHeight="1">
      <c r="A24" s="344" t="s">
        <v>213</v>
      </c>
      <c r="B24" s="1910">
        <v>1.9456100000000001</v>
      </c>
      <c r="C24" s="1904">
        <v>89.087592999999998</v>
      </c>
      <c r="D24" s="1904">
        <v>-16.580748</v>
      </c>
      <c r="E24" s="1904">
        <v>-3.3336269999999999</v>
      </c>
      <c r="F24" s="1904">
        <v>12.927913</v>
      </c>
      <c r="G24" s="1905">
        <v>-78.873151000000007</v>
      </c>
      <c r="H24" s="1905">
        <v>-22.780372</v>
      </c>
      <c r="I24" s="1905">
        <v>3.7212700000000005</v>
      </c>
      <c r="J24" s="1905">
        <v>12.396955999999999</v>
      </c>
    </row>
    <row r="25" spans="1:10" s="52" customFormat="1" ht="12" customHeight="1">
      <c r="A25" s="344" t="s">
        <v>16</v>
      </c>
      <c r="B25" s="1910">
        <v>329.12696</v>
      </c>
      <c r="C25" s="1904">
        <v>313.02029000000005</v>
      </c>
      <c r="D25" s="1904">
        <v>231.75431900000001</v>
      </c>
      <c r="E25" s="1904">
        <v>360.52200900000003</v>
      </c>
      <c r="F25" s="1904">
        <v>276.70159899999999</v>
      </c>
      <c r="G25" s="1905">
        <v>304.12900100000002</v>
      </c>
      <c r="H25" s="1905">
        <v>286.99868499999991</v>
      </c>
      <c r="I25" s="1905">
        <v>271.79443800000007</v>
      </c>
      <c r="J25" s="1905">
        <v>280.76412599999998</v>
      </c>
    </row>
    <row r="26" spans="1:10" s="52" customFormat="1" ht="12" customHeight="1">
      <c r="A26" s="1901" t="s">
        <v>1202</v>
      </c>
      <c r="B26" s="1284">
        <v>361.49710199999998</v>
      </c>
      <c r="C26" s="1906">
        <v>445.60864299999997</v>
      </c>
      <c r="D26" s="1906">
        <v>256.47243399999985</v>
      </c>
      <c r="E26" s="1906">
        <v>391.196707</v>
      </c>
      <c r="F26" s="1906">
        <v>396.74214799999999</v>
      </c>
      <c r="G26" s="1906">
        <v>342.86266000000001</v>
      </c>
      <c r="H26" s="1906">
        <v>363.59348799999998</v>
      </c>
      <c r="I26" s="1906">
        <v>345.784311</v>
      </c>
      <c r="J26" s="1906">
        <v>367.52178900000001</v>
      </c>
    </row>
    <row r="27" spans="1:10" s="52" customFormat="1" ht="12" customHeight="1">
      <c r="A27" s="353" t="s">
        <v>175</v>
      </c>
      <c r="B27" s="1286">
        <v>6124.0955549999999</v>
      </c>
      <c r="C27" s="1909">
        <v>3351.6587459999992</v>
      </c>
      <c r="D27" s="1909">
        <v>4560.3462319999999</v>
      </c>
      <c r="E27" s="1909">
        <v>4087.1492820000003</v>
      </c>
      <c r="F27" s="1909">
        <v>4877.4286140000004</v>
      </c>
      <c r="G27" s="1909">
        <v>4318.2720519999984</v>
      </c>
      <c r="H27" s="1909">
        <v>4117.0889620000007</v>
      </c>
      <c r="I27" s="1909">
        <v>4309.7643869999993</v>
      </c>
      <c r="J27" s="1909">
        <v>3681.8829350000001</v>
      </c>
    </row>
    <row r="28" spans="1:10" s="52" customFormat="1" ht="7.5" customHeight="1">
      <c r="A28" s="354"/>
      <c r="B28" s="1287"/>
      <c r="C28" s="355"/>
      <c r="D28" s="355"/>
      <c r="E28" s="355"/>
      <c r="F28" s="355"/>
      <c r="G28" s="356"/>
      <c r="H28" s="356"/>
      <c r="I28" s="356"/>
      <c r="J28" s="356"/>
    </row>
    <row r="29" spans="1:10" s="135" customFormat="1" ht="12" customHeight="1">
      <c r="A29" s="70" t="s">
        <v>58</v>
      </c>
      <c r="B29" s="1288">
        <v>41.629943367684085</v>
      </c>
      <c r="C29" s="1758">
        <v>27.80990606381889</v>
      </c>
      <c r="D29" s="357">
        <v>35.660332643020006</v>
      </c>
      <c r="E29" s="357">
        <v>34.189220200543083</v>
      </c>
      <c r="F29" s="357">
        <v>38.806236652669575</v>
      </c>
      <c r="G29" s="357">
        <v>35.22825231531678</v>
      </c>
      <c r="H29" s="357">
        <v>34.217083414701975</v>
      </c>
      <c r="I29" s="357">
        <v>36.55496878857106</v>
      </c>
      <c r="J29" s="357">
        <v>34.93625915493476</v>
      </c>
    </row>
    <row r="30" spans="1:10" s="63" customFormat="1" ht="19.5" customHeight="1">
      <c r="A30" s="128"/>
      <c r="B30" s="128"/>
      <c r="C30" s="128"/>
      <c r="D30" s="128"/>
      <c r="E30" s="128"/>
      <c r="F30" s="128"/>
      <c r="G30" s="128"/>
      <c r="H30" s="128"/>
      <c r="I30" s="128"/>
      <c r="J30" s="137"/>
    </row>
    <row r="31" spans="1:10" s="502" customFormat="1" ht="18.75" customHeight="1">
      <c r="A31" s="501" t="s">
        <v>1291</v>
      </c>
    </row>
    <row r="32" spans="1:10" s="63" customFormat="1" ht="7.5" customHeight="1">
      <c r="A32" s="128"/>
      <c r="B32" s="128"/>
      <c r="C32" s="128"/>
      <c r="D32" s="128"/>
      <c r="E32" s="128"/>
      <c r="F32" s="128"/>
      <c r="G32" s="128"/>
      <c r="H32" s="128"/>
      <c r="I32" s="128"/>
      <c r="J32" s="137"/>
    </row>
    <row r="33" spans="1:4" s="1897" customFormat="1" ht="13.5" customHeight="1">
      <c r="A33" s="68" t="s">
        <v>1</v>
      </c>
      <c r="B33" s="1235" t="s">
        <v>1157</v>
      </c>
      <c r="C33" s="310" t="s">
        <v>217</v>
      </c>
      <c r="D33" s="310" t="s">
        <v>214</v>
      </c>
    </row>
    <row r="34" spans="1:4" s="1897" customFormat="1" ht="12" customHeight="1">
      <c r="A34" s="345" t="s">
        <v>52</v>
      </c>
      <c r="B34" s="1278">
        <v>2102.8145920000002</v>
      </c>
      <c r="C34" s="1738">
        <v>2069.307049</v>
      </c>
      <c r="D34" s="346">
        <v>2008.3847519999999</v>
      </c>
    </row>
    <row r="35" spans="1:4" s="1897" customFormat="1" ht="12" customHeight="1">
      <c r="A35" s="348" t="s">
        <v>53</v>
      </c>
      <c r="B35" s="1910">
        <v>1033.479386</v>
      </c>
      <c r="C35" s="1904">
        <v>939.90376600000002</v>
      </c>
      <c r="D35" s="1904">
        <v>884.60121400000003</v>
      </c>
    </row>
    <row r="36" spans="1:4" s="1897" customFormat="1" ht="12" customHeight="1">
      <c r="A36" s="348" t="s">
        <v>111</v>
      </c>
      <c r="B36" s="1910">
        <v>574.03400599999998</v>
      </c>
      <c r="C36" s="1904">
        <v>370.74339600000002</v>
      </c>
      <c r="D36" s="1904">
        <v>354.02645999999999</v>
      </c>
    </row>
    <row r="37" spans="1:4" s="1897" customFormat="1" ht="12" customHeight="1">
      <c r="A37" s="1898" t="s">
        <v>57</v>
      </c>
      <c r="B37" s="1910">
        <v>739.84786899999995</v>
      </c>
      <c r="C37" s="1912">
        <v>496.97793799999999</v>
      </c>
      <c r="D37" s="1904">
        <v>584.72854500000005</v>
      </c>
    </row>
    <row r="38" spans="1:4" s="1897" customFormat="1" ht="12" customHeight="1">
      <c r="A38" s="348" t="s">
        <v>54</v>
      </c>
      <c r="B38" s="1910">
        <v>1094.6981800000001</v>
      </c>
      <c r="C38" s="1904">
        <v>1144.1793789999999</v>
      </c>
      <c r="D38" s="1904">
        <v>1133.9825920000001</v>
      </c>
    </row>
    <row r="39" spans="1:4" s="1897" customFormat="1" ht="12" customHeight="1">
      <c r="A39" s="348" t="s">
        <v>55</v>
      </c>
      <c r="B39" s="1910">
        <v>193.04699500000001</v>
      </c>
      <c r="C39" s="1904">
        <v>186.629446</v>
      </c>
      <c r="D39" s="1904">
        <v>188.217252</v>
      </c>
    </row>
    <row r="40" spans="1:4" s="1897" customFormat="1" ht="12" customHeight="1">
      <c r="A40" s="348" t="s">
        <v>560</v>
      </c>
      <c r="B40" s="1910">
        <v>218.81769600000001</v>
      </c>
      <c r="C40" s="1904">
        <v>217.08091099999999</v>
      </c>
      <c r="D40" s="1904">
        <v>91.525452000000001</v>
      </c>
    </row>
    <row r="41" spans="1:4" s="1897" customFormat="1" ht="12" customHeight="1">
      <c r="A41" s="348" t="s">
        <v>121</v>
      </c>
      <c r="B41" s="1910">
        <v>2668.4930439999998</v>
      </c>
      <c r="C41" s="1904">
        <v>2725.1294859999998</v>
      </c>
      <c r="D41" s="1904">
        <v>2487.0815360000001</v>
      </c>
    </row>
    <row r="42" spans="1:4" s="1897" customFormat="1" ht="12" customHeight="1">
      <c r="A42" s="348" t="s">
        <v>56</v>
      </c>
      <c r="B42" s="1910">
        <v>343.68566700000002</v>
      </c>
      <c r="C42" s="1904">
        <v>387.16773999999998</v>
      </c>
      <c r="D42" s="1904">
        <v>363.43538899999999</v>
      </c>
    </row>
    <row r="43" spans="1:4" s="1897" customFormat="1" ht="12" customHeight="1">
      <c r="A43" s="351" t="s">
        <v>1200</v>
      </c>
      <c r="B43" s="1284">
        <v>8968.9174349999994</v>
      </c>
      <c r="C43" s="1906">
        <v>8537.1191120000003</v>
      </c>
      <c r="D43" s="352">
        <v>8095.9831910000003</v>
      </c>
    </row>
    <row r="44" spans="1:4" s="1897" customFormat="1" ht="12" customHeight="1">
      <c r="A44" s="2005" t="s">
        <v>441</v>
      </c>
      <c r="B44" s="1910">
        <v>532.01783399999999</v>
      </c>
      <c r="C44" s="1904">
        <v>1142.658038</v>
      </c>
      <c r="D44" s="1904">
        <v>520.64392299999997</v>
      </c>
    </row>
    <row r="45" spans="1:4" s="1897" customFormat="1" ht="12" customHeight="1">
      <c r="A45" s="2005" t="s">
        <v>440</v>
      </c>
      <c r="B45" s="1910">
        <v>4390.9395009999998</v>
      </c>
      <c r="C45" s="1904">
        <v>5252.7365732559401</v>
      </c>
      <c r="D45" s="1904">
        <v>5075.9916718299728</v>
      </c>
    </row>
    <row r="46" spans="1:4" s="1897" customFormat="1" ht="12" customHeight="1">
      <c r="A46" s="2005" t="s">
        <v>225</v>
      </c>
      <c r="B46" s="1910">
        <v>394.13900000000001</v>
      </c>
      <c r="C46" s="1904">
        <v>-1363.6665402559399</v>
      </c>
      <c r="D46" s="1904">
        <v>-1686.5069488299725</v>
      </c>
    </row>
    <row r="47" spans="1:4" s="1897" customFormat="1" ht="12" customHeight="1">
      <c r="A47" s="1901" t="s">
        <v>31</v>
      </c>
      <c r="B47" s="1911">
        <v>5317.0963350000002</v>
      </c>
      <c r="C47" s="1906">
        <v>5031.7280710000005</v>
      </c>
      <c r="D47" s="1906">
        <v>3910.1286460000001</v>
      </c>
    </row>
    <row r="48" spans="1:4" s="1897" customFormat="1" ht="12" customHeight="1">
      <c r="A48" s="2005" t="s">
        <v>1206</v>
      </c>
      <c r="B48" s="1910">
        <v>-79.207863000000003</v>
      </c>
      <c r="C48" s="1908">
        <v>554.10624099999995</v>
      </c>
      <c r="D48" s="1904">
        <v>1032.222</v>
      </c>
    </row>
    <row r="49" spans="1:10" s="1897" customFormat="1" ht="12" customHeight="1">
      <c r="A49" s="2005" t="s">
        <v>1204</v>
      </c>
      <c r="B49" s="1910">
        <v>688.27703499999996</v>
      </c>
      <c r="C49" s="1908">
        <v>466.52666499999998</v>
      </c>
      <c r="D49" s="1904">
        <v>-318.63600000000002</v>
      </c>
    </row>
    <row r="50" spans="1:10" s="1897" customFormat="1" ht="12" customHeight="1">
      <c r="A50" s="1901" t="s">
        <v>1201</v>
      </c>
      <c r="B50" s="1911">
        <v>609.06917199999998</v>
      </c>
      <c r="C50" s="1906">
        <v>1020.632906</v>
      </c>
      <c r="D50" s="1906">
        <v>713.58600000000001</v>
      </c>
    </row>
    <row r="51" spans="1:10" s="1897" customFormat="1" ht="12" customHeight="1">
      <c r="A51" s="1901" t="s">
        <v>442</v>
      </c>
      <c r="B51" s="1911">
        <v>491.48</v>
      </c>
      <c r="C51" s="1906">
        <v>417.76600000000002</v>
      </c>
      <c r="D51" s="1906">
        <v>325.322</v>
      </c>
    </row>
    <row r="52" spans="1:10" s="1897" customFormat="1" ht="12" customHeight="1">
      <c r="A52" s="2005" t="s">
        <v>1239</v>
      </c>
      <c r="B52" s="1285">
        <v>225.92058399999999</v>
      </c>
      <c r="C52" s="1908">
        <v>361.61129499999998</v>
      </c>
      <c r="D52" s="1908">
        <v>788.57959500000004</v>
      </c>
    </row>
    <row r="53" spans="1:10" s="1897" customFormat="1" ht="12" customHeight="1">
      <c r="A53" s="1871" t="s">
        <v>213</v>
      </c>
      <c r="B53" s="1910">
        <v>82.101130999999995</v>
      </c>
      <c r="C53" s="1904">
        <v>-85.535297</v>
      </c>
      <c r="D53" s="1904">
        <v>-340.14803999999998</v>
      </c>
    </row>
    <row r="54" spans="1:10" s="1897" customFormat="1" ht="12" customHeight="1">
      <c r="A54" s="1871" t="s">
        <v>16</v>
      </c>
      <c r="B54" s="1910">
        <v>1181.9982170000001</v>
      </c>
      <c r="C54" s="1904">
        <v>1143.68625</v>
      </c>
      <c r="D54" s="1904">
        <v>1007.311727</v>
      </c>
    </row>
    <row r="55" spans="1:10" s="1897" customFormat="1" ht="12" customHeight="1">
      <c r="A55" s="1901" t="s">
        <v>1202</v>
      </c>
      <c r="B55" s="1284">
        <v>1490.0199319999999</v>
      </c>
      <c r="C55" s="1906">
        <v>1419.762248</v>
      </c>
      <c r="D55" s="352">
        <v>1455.7432819999999</v>
      </c>
    </row>
    <row r="56" spans="1:10" s="1897" customFormat="1" ht="12" customHeight="1">
      <c r="A56" s="353" t="s">
        <v>175</v>
      </c>
      <c r="B56" s="1286">
        <v>16876.582874</v>
      </c>
      <c r="C56" s="1909">
        <v>16427.008335999999</v>
      </c>
      <c r="D56" s="2010">
        <v>14500.763118999999</v>
      </c>
    </row>
    <row r="57" spans="1:10" s="1897" customFormat="1" ht="7.5" customHeight="1">
      <c r="A57" s="354"/>
      <c r="B57" s="1287"/>
      <c r="C57" s="355"/>
      <c r="D57" s="355"/>
    </row>
    <row r="58" spans="1:10" s="135" customFormat="1" ht="12" customHeight="1">
      <c r="A58" s="70" t="s">
        <v>58</v>
      </c>
      <c r="B58" s="1288">
        <v>34.188391218890487</v>
      </c>
      <c r="C58" s="1758">
        <v>35.236785821751532</v>
      </c>
      <c r="D58" s="1758">
        <v>34.76019538153168</v>
      </c>
    </row>
    <row r="59" spans="1:10" s="63" customFormat="1" ht="7.5" customHeight="1">
      <c r="A59" s="128"/>
      <c r="B59" s="128"/>
      <c r="C59" s="128"/>
      <c r="D59" s="128"/>
      <c r="E59" s="128"/>
      <c r="F59" s="128"/>
      <c r="G59" s="128"/>
      <c r="H59" s="128"/>
      <c r="I59" s="128"/>
      <c r="J59" s="137"/>
    </row>
    <row r="60" spans="1:10" ht="12.75" customHeight="1">
      <c r="A60" s="2432" t="s">
        <v>1173</v>
      </c>
      <c r="B60" s="2432"/>
      <c r="C60" s="2432"/>
      <c r="D60" s="2432"/>
      <c r="E60" s="2432"/>
      <c r="F60" s="2432"/>
      <c r="G60" s="2432"/>
      <c r="H60" s="2432"/>
      <c r="I60" s="2432"/>
      <c r="J60" s="2432"/>
    </row>
    <row r="61" spans="1:10" ht="75.75" customHeight="1">
      <c r="A61" s="2431" t="s">
        <v>1941</v>
      </c>
      <c r="B61" s="2431"/>
      <c r="C61" s="2431"/>
      <c r="D61" s="2431"/>
      <c r="E61" s="2431"/>
      <c r="F61" s="2431"/>
      <c r="G61" s="2431"/>
      <c r="H61" s="2431"/>
      <c r="I61" s="2431"/>
      <c r="J61" s="2431"/>
    </row>
    <row r="62" spans="1:10" s="63" customFormat="1" ht="22.5" customHeight="1">
      <c r="J62" s="64"/>
    </row>
    <row r="63" spans="1:10" s="63" customFormat="1" ht="22.5" customHeight="1">
      <c r="J63" s="64"/>
    </row>
    <row r="64" spans="1:10" s="63" customFormat="1" ht="22.5" customHeight="1">
      <c r="J64" s="64"/>
    </row>
    <row r="65" spans="10:10" s="63" customFormat="1" ht="22.5" customHeight="1">
      <c r="J65" s="64"/>
    </row>
    <row r="66" spans="10:10" s="63" customFormat="1" ht="22.5" customHeight="1">
      <c r="J66" s="64"/>
    </row>
  </sheetData>
  <mergeCells count="2">
    <mergeCell ref="A60:J60"/>
    <mergeCell ref="A61:J61"/>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L79"/>
  <sheetViews>
    <sheetView showGridLines="0" zoomScale="140" zoomScaleNormal="140" zoomScaleSheetLayoutView="110" workbookViewId="0"/>
  </sheetViews>
  <sheetFormatPr baseColWidth="10" defaultColWidth="10.85546875" defaultRowHeight="22.5" customHeight="1"/>
  <cols>
    <col min="1" max="1" width="35.28515625" style="62" customWidth="1"/>
    <col min="2" max="2" width="6.42578125" style="98" customWidth="1"/>
    <col min="3" max="12" width="6.42578125" style="62" customWidth="1"/>
    <col min="13" max="16384" width="10.85546875" style="62"/>
  </cols>
  <sheetData>
    <row r="1" spans="1:10" s="98" customFormat="1" ht="22.5" customHeight="1">
      <c r="A1" s="649"/>
      <c r="B1" s="650"/>
      <c r="C1" s="650"/>
      <c r="D1" s="650"/>
      <c r="E1" s="650"/>
      <c r="F1" s="650"/>
      <c r="G1" s="650"/>
      <c r="H1" s="650"/>
      <c r="I1" s="650"/>
      <c r="J1" s="650"/>
    </row>
    <row r="2" spans="1:10" s="502" customFormat="1" ht="18.75" customHeight="1">
      <c r="A2" s="501" t="s">
        <v>656</v>
      </c>
    </row>
    <row r="3" spans="1:10" s="50" customFormat="1" ht="12.75" customHeight="1"/>
    <row r="4" spans="1:10" s="52" customFormat="1" ht="13.5" customHeight="1">
      <c r="A4" s="70" t="s">
        <v>1</v>
      </c>
      <c r="B4" s="1235" t="s">
        <v>1546</v>
      </c>
      <c r="C4" s="310" t="s">
        <v>1488</v>
      </c>
      <c r="D4" s="310" t="s">
        <v>1385</v>
      </c>
      <c r="E4" s="310" t="s">
        <v>1258</v>
      </c>
      <c r="F4" s="310" t="s">
        <v>1189</v>
      </c>
      <c r="G4" s="310" t="s">
        <v>1052</v>
      </c>
      <c r="H4" s="310" t="s">
        <v>609</v>
      </c>
      <c r="I4" s="310" t="s">
        <v>328</v>
      </c>
      <c r="J4" s="310" t="s">
        <v>299</v>
      </c>
    </row>
    <row r="5" spans="1:10" s="52" customFormat="1" ht="12" customHeight="1">
      <c r="A5" s="345" t="s">
        <v>164</v>
      </c>
      <c r="B5" s="1687">
        <v>2042.868978</v>
      </c>
      <c r="C5" s="532">
        <v>1938.310131</v>
      </c>
      <c r="D5" s="531">
        <v>2016.7735150000001</v>
      </c>
      <c r="E5" s="531">
        <v>2015.4494500000001</v>
      </c>
      <c r="F5" s="532">
        <v>1988.3107869999999</v>
      </c>
      <c r="G5" s="532">
        <v>1932.9296790000001</v>
      </c>
      <c r="H5" s="532">
        <v>2032.591641</v>
      </c>
      <c r="I5" s="532">
        <v>2036.1050000000002</v>
      </c>
      <c r="J5" s="532">
        <v>1890.338</v>
      </c>
    </row>
    <row r="6" spans="1:10" s="52" customFormat="1" ht="12" customHeight="1">
      <c r="A6" s="348" t="s">
        <v>71</v>
      </c>
      <c r="B6" s="1688">
        <v>310.78673099999997</v>
      </c>
      <c r="C6" s="506">
        <v>290.519927</v>
      </c>
      <c r="D6" s="505">
        <v>283.29029300000002</v>
      </c>
      <c r="E6" s="505">
        <v>286.134276</v>
      </c>
      <c r="F6" s="506">
        <v>286.24106899999998</v>
      </c>
      <c r="G6" s="506">
        <v>272.21391599999998</v>
      </c>
      <c r="H6" s="506">
        <v>288.43659500000001</v>
      </c>
      <c r="I6" s="506">
        <v>288.70600000000002</v>
      </c>
      <c r="J6" s="506">
        <v>277.73599999999999</v>
      </c>
    </row>
    <row r="7" spans="1:10" s="52" customFormat="1" ht="12" customHeight="1">
      <c r="A7" s="348" t="s">
        <v>597</v>
      </c>
      <c r="B7" s="1688">
        <v>277.81791399999997</v>
      </c>
      <c r="C7" s="506">
        <v>122.89407799999999</v>
      </c>
      <c r="D7" s="505">
        <v>265.56981000000002</v>
      </c>
      <c r="E7" s="505">
        <v>253.339899</v>
      </c>
      <c r="F7" s="506">
        <v>257.25439799999998</v>
      </c>
      <c r="G7" s="506">
        <v>203.82864000000001</v>
      </c>
      <c r="H7" s="506">
        <v>190.032963</v>
      </c>
      <c r="I7" s="506">
        <v>116.22699999999998</v>
      </c>
      <c r="J7" s="506">
        <v>277.37700000000001</v>
      </c>
    </row>
    <row r="8" spans="1:10" s="52" customFormat="1" ht="12" customHeight="1">
      <c r="A8" s="530" t="s">
        <v>598</v>
      </c>
      <c r="B8" s="1688">
        <v>50.473337000000001</v>
      </c>
      <c r="C8" s="506">
        <v>85.983780999999993</v>
      </c>
      <c r="D8" s="505">
        <v>32.818677000000001</v>
      </c>
      <c r="E8" s="505">
        <v>74.728819999999999</v>
      </c>
      <c r="F8" s="506">
        <v>45.965051000000003</v>
      </c>
      <c r="G8" s="505">
        <v>44.111642000000003</v>
      </c>
      <c r="H8" s="505">
        <v>98.513114000000002</v>
      </c>
      <c r="I8" s="505">
        <v>605.49900000000002</v>
      </c>
      <c r="J8" s="505">
        <v>27.984999999999999</v>
      </c>
    </row>
    <row r="9" spans="1:10" s="52" customFormat="1" ht="12" customHeight="1">
      <c r="A9" s="400" t="s">
        <v>115</v>
      </c>
      <c r="B9" s="1689">
        <v>176.65303299999999</v>
      </c>
      <c r="C9" s="507">
        <v>182.773259</v>
      </c>
      <c r="D9" s="533">
        <v>153.35206700000001</v>
      </c>
      <c r="E9" s="533">
        <v>159.72048799999999</v>
      </c>
      <c r="F9" s="506">
        <v>132.37699499999999</v>
      </c>
      <c r="G9" s="507">
        <v>223.50931500000002</v>
      </c>
      <c r="H9" s="507">
        <v>166.21644600000002</v>
      </c>
      <c r="I9" s="507">
        <v>168.45400000000001</v>
      </c>
      <c r="J9" s="507">
        <v>165.82900000000001</v>
      </c>
    </row>
    <row r="10" spans="1:10" s="52" customFormat="1" ht="12" customHeight="1">
      <c r="A10" s="213" t="s">
        <v>72</v>
      </c>
      <c r="B10" s="1690">
        <v>2858.5999929999998</v>
      </c>
      <c r="C10" s="1759">
        <v>2620.4811759999998</v>
      </c>
      <c r="D10" s="534">
        <v>2751.8043619999999</v>
      </c>
      <c r="E10" s="534">
        <v>2789.3729329999996</v>
      </c>
      <c r="F10" s="465">
        <v>2710.1483000000003</v>
      </c>
      <c r="G10" s="534">
        <v>2676.5931920000003</v>
      </c>
      <c r="H10" s="534">
        <v>2775.790759</v>
      </c>
      <c r="I10" s="534">
        <v>3214.9910000000004</v>
      </c>
      <c r="J10" s="534">
        <v>2639.2650000000003</v>
      </c>
    </row>
    <row r="11" spans="1:10" s="52" customFormat="1" ht="12" customHeight="1">
      <c r="A11" s="345" t="s">
        <v>599</v>
      </c>
      <c r="B11" s="1687">
        <v>352.09713199999999</v>
      </c>
      <c r="C11" s="532">
        <v>364.90801299999998</v>
      </c>
      <c r="D11" s="531">
        <v>336.31213500000001</v>
      </c>
      <c r="E11" s="531">
        <v>337.52371099999999</v>
      </c>
      <c r="F11" s="506">
        <v>351.78197799999998</v>
      </c>
      <c r="G11" s="532">
        <v>261.82099599999998</v>
      </c>
      <c r="H11" s="532">
        <v>294.22838000000002</v>
      </c>
      <c r="I11" s="532">
        <v>326.62899999999996</v>
      </c>
      <c r="J11" s="532">
        <v>281.23700000000002</v>
      </c>
    </row>
    <row r="12" spans="1:10" s="52" customFormat="1" ht="12" customHeight="1">
      <c r="A12" s="348" t="s">
        <v>631</v>
      </c>
      <c r="B12" s="1688">
        <v>674.31542100000001</v>
      </c>
      <c r="C12" s="506">
        <v>595.81598099999997</v>
      </c>
      <c r="D12" s="505">
        <v>533.04630299999997</v>
      </c>
      <c r="E12" s="505">
        <v>540.86302499999999</v>
      </c>
      <c r="F12" s="506">
        <v>553.317364</v>
      </c>
      <c r="G12" s="506">
        <v>536.05900199999996</v>
      </c>
      <c r="H12" s="506">
        <v>680.96259499999996</v>
      </c>
      <c r="I12" s="506">
        <v>561.89300000000014</v>
      </c>
      <c r="J12" s="506">
        <v>567.37199999999996</v>
      </c>
    </row>
    <row r="13" spans="1:10" s="52" customFormat="1" ht="12" customHeight="1">
      <c r="A13" s="348" t="s">
        <v>73</v>
      </c>
      <c r="B13" s="1688">
        <v>78.471024</v>
      </c>
      <c r="C13" s="506">
        <v>72.287880000000001</v>
      </c>
      <c r="D13" s="505">
        <v>77.681420000000003</v>
      </c>
      <c r="E13" s="505">
        <v>74.547599000000005</v>
      </c>
      <c r="F13" s="506">
        <v>72.738129000000001</v>
      </c>
      <c r="G13" s="506">
        <v>74.265535999999997</v>
      </c>
      <c r="H13" s="506">
        <v>75.485545000000002</v>
      </c>
      <c r="I13" s="506">
        <v>73.437000000000012</v>
      </c>
      <c r="J13" s="506">
        <v>80.147999999999996</v>
      </c>
    </row>
    <row r="14" spans="1:10" s="52" customFormat="1" ht="12" customHeight="1">
      <c r="A14" s="348" t="s">
        <v>74</v>
      </c>
      <c r="B14" s="1688">
        <v>22.559573</v>
      </c>
      <c r="C14" s="506">
        <v>29.025746999999999</v>
      </c>
      <c r="D14" s="505">
        <v>23.227017</v>
      </c>
      <c r="E14" s="505">
        <v>24.211057</v>
      </c>
      <c r="F14" s="506">
        <v>24.043966999999999</v>
      </c>
      <c r="G14" s="506">
        <v>16.682748</v>
      </c>
      <c r="H14" s="506">
        <v>23.899857000000001</v>
      </c>
      <c r="I14" s="506">
        <v>25.771000000000001</v>
      </c>
      <c r="J14" s="506">
        <v>23.292999999999999</v>
      </c>
    </row>
    <row r="15" spans="1:10" s="52" customFormat="1" ht="12" customHeight="1">
      <c r="A15" s="348" t="s">
        <v>75</v>
      </c>
      <c r="B15" s="1688">
        <v>223.45628500000001</v>
      </c>
      <c r="C15" s="506">
        <v>177.88858099999999</v>
      </c>
      <c r="D15" s="505">
        <v>206.462121</v>
      </c>
      <c r="E15" s="505">
        <v>255.35207800000001</v>
      </c>
      <c r="F15" s="506">
        <v>223.361908</v>
      </c>
      <c r="G15" s="506">
        <v>211.19133299999999</v>
      </c>
      <c r="H15" s="506">
        <v>205.47524200000001</v>
      </c>
      <c r="I15" s="506">
        <v>226.11099999999999</v>
      </c>
      <c r="J15" s="506">
        <v>204.49</v>
      </c>
    </row>
    <row r="16" spans="1:10" s="52" customFormat="1" ht="12" customHeight="1">
      <c r="A16" s="348" t="s">
        <v>76</v>
      </c>
      <c r="B16" s="1688">
        <v>54.962800999999999</v>
      </c>
      <c r="C16" s="506">
        <v>96.544578000000001</v>
      </c>
      <c r="D16" s="505">
        <v>46.053218000000001</v>
      </c>
      <c r="E16" s="505">
        <v>64.455825000000004</v>
      </c>
      <c r="F16" s="506">
        <v>51.104776000000001</v>
      </c>
      <c r="G16" s="506">
        <v>80.551536999999996</v>
      </c>
      <c r="H16" s="506">
        <v>45.790050999999998</v>
      </c>
      <c r="I16" s="506">
        <v>59.33400000000001</v>
      </c>
      <c r="J16" s="506">
        <v>43.720999999999997</v>
      </c>
    </row>
    <row r="17" spans="1:10" s="52" customFormat="1" ht="12" customHeight="1">
      <c r="A17" s="348" t="s">
        <v>77</v>
      </c>
      <c r="B17" s="1688">
        <v>44.693536999999999</v>
      </c>
      <c r="C17" s="506">
        <v>59.062781000000001</v>
      </c>
      <c r="D17" s="505">
        <v>63.773569000000002</v>
      </c>
      <c r="E17" s="505">
        <v>55.9375</v>
      </c>
      <c r="F17" s="506">
        <v>51.75</v>
      </c>
      <c r="G17" s="506">
        <v>41.715145999999997</v>
      </c>
      <c r="H17" s="506">
        <v>34.882762999999997</v>
      </c>
      <c r="I17" s="506">
        <v>38.041000000000011</v>
      </c>
      <c r="J17" s="506">
        <v>28.141999999999999</v>
      </c>
    </row>
    <row r="18" spans="1:10" s="52" customFormat="1" ht="12" customHeight="1">
      <c r="A18" s="348" t="s">
        <v>78</v>
      </c>
      <c r="B18" s="1688">
        <v>19.088836000000001</v>
      </c>
      <c r="C18" s="506">
        <v>22.585059999999999</v>
      </c>
      <c r="D18" s="505">
        <v>11.349098</v>
      </c>
      <c r="E18" s="505">
        <v>12.379621</v>
      </c>
      <c r="F18" s="506">
        <v>14.860568000000001</v>
      </c>
      <c r="G18" s="506">
        <v>16.324309</v>
      </c>
      <c r="H18" s="506">
        <v>8.4152769999999997</v>
      </c>
      <c r="I18" s="506">
        <v>9.6509999999999998</v>
      </c>
      <c r="J18" s="506">
        <v>14.795999999999999</v>
      </c>
    </row>
    <row r="19" spans="1:10" s="52" customFormat="1" ht="12" customHeight="1">
      <c r="A19" s="348" t="s">
        <v>79</v>
      </c>
      <c r="B19" s="1688">
        <v>293.79944</v>
      </c>
      <c r="C19" s="506">
        <v>279.16411299999999</v>
      </c>
      <c r="D19" s="505">
        <v>314.01221099999998</v>
      </c>
      <c r="E19" s="505">
        <v>337.74410599999999</v>
      </c>
      <c r="F19" s="506">
        <v>352.94352900000001</v>
      </c>
      <c r="G19" s="506">
        <v>391.09536800000001</v>
      </c>
      <c r="H19" s="506">
        <v>300.11081999999999</v>
      </c>
      <c r="I19" s="506">
        <v>314.88200000000001</v>
      </c>
      <c r="J19" s="506">
        <v>357.47800000000001</v>
      </c>
    </row>
    <row r="20" spans="1:10" s="52" customFormat="1" ht="18" customHeight="1">
      <c r="A20" s="233" t="s">
        <v>486</v>
      </c>
      <c r="B20" s="1691">
        <v>21.045767000000001</v>
      </c>
      <c r="C20" s="362">
        <v>27.048829999999999</v>
      </c>
      <c r="D20" s="361">
        <v>19.340373</v>
      </c>
      <c r="E20" s="361">
        <v>25.378360000000001</v>
      </c>
      <c r="F20" s="362">
        <v>30.780913000000002</v>
      </c>
      <c r="G20" s="362">
        <v>39.965943000000003</v>
      </c>
      <c r="H20" s="362">
        <v>28.253347999999999</v>
      </c>
      <c r="I20" s="362">
        <v>29.914000000000001</v>
      </c>
      <c r="J20" s="362">
        <v>32.012999999999998</v>
      </c>
    </row>
    <row r="21" spans="1:10" s="52" customFormat="1" ht="12" customHeight="1">
      <c r="A21" s="535" t="s">
        <v>632</v>
      </c>
      <c r="B21" s="1689">
        <v>212.381438</v>
      </c>
      <c r="C21" s="507">
        <v>171.63400099999998</v>
      </c>
      <c r="D21" s="533">
        <v>216.456143</v>
      </c>
      <c r="E21" s="533">
        <v>228.592005</v>
      </c>
      <c r="F21" s="506">
        <v>217.27677000000003</v>
      </c>
      <c r="G21" s="507">
        <v>73.361439000000004</v>
      </c>
      <c r="H21" s="507">
        <v>240.79798299999999</v>
      </c>
      <c r="I21" s="507">
        <v>186.88599999999997</v>
      </c>
      <c r="J21" s="507">
        <v>683.37699999999995</v>
      </c>
    </row>
    <row r="22" spans="1:10" s="52" customFormat="1" ht="12" customHeight="1">
      <c r="A22" s="213" t="s">
        <v>293</v>
      </c>
      <c r="B22" s="1284">
        <v>1996.8712540000001</v>
      </c>
      <c r="C22" s="352">
        <v>1895.965565</v>
      </c>
      <c r="D22" s="465">
        <v>1847.713608</v>
      </c>
      <c r="E22" s="465">
        <v>1956.9848869999998</v>
      </c>
      <c r="F22" s="465">
        <v>1943.9599020000001</v>
      </c>
      <c r="G22" s="465">
        <v>1743.0333569999998</v>
      </c>
      <c r="H22" s="465">
        <v>1938.3018610000001</v>
      </c>
      <c r="I22" s="465">
        <v>1852.5490000000002</v>
      </c>
      <c r="J22" s="465">
        <v>2316.067</v>
      </c>
    </row>
    <row r="23" spans="1:10" s="52" customFormat="1" ht="12" customHeight="1">
      <c r="A23" s="536" t="s">
        <v>633</v>
      </c>
      <c r="B23" s="1239">
        <v>0</v>
      </c>
      <c r="C23" s="406">
        <v>5.45</v>
      </c>
      <c r="D23" s="407">
        <v>0</v>
      </c>
      <c r="E23" s="407">
        <v>0</v>
      </c>
      <c r="F23" s="407">
        <v>0</v>
      </c>
      <c r="G23" s="407">
        <v>57.442570586000002</v>
      </c>
      <c r="H23" s="407">
        <v>0</v>
      </c>
      <c r="I23" s="407">
        <v>0</v>
      </c>
      <c r="J23" s="407">
        <v>0</v>
      </c>
    </row>
    <row r="24" spans="1:10" s="52" customFormat="1" ht="12" customHeight="1">
      <c r="A24" s="504" t="s">
        <v>1395</v>
      </c>
      <c r="B24" s="1688">
        <v>582.61728800000003</v>
      </c>
      <c r="C24" s="506">
        <v>565.71616199999994</v>
      </c>
      <c r="D24" s="505">
        <v>562.88655900000003</v>
      </c>
      <c r="E24" s="505">
        <v>486.291135</v>
      </c>
      <c r="F24" s="506">
        <v>537.87353599999994</v>
      </c>
      <c r="G24" s="401">
        <v>1030.4663564139998</v>
      </c>
      <c r="H24" s="401">
        <v>508.834656</v>
      </c>
      <c r="I24" s="507">
        <v>592.62</v>
      </c>
      <c r="J24" s="506">
        <v>529.24300000000005</v>
      </c>
    </row>
    <row r="25" spans="1:10" s="52" customFormat="1" ht="18" customHeight="1">
      <c r="A25" s="365" t="s">
        <v>1396</v>
      </c>
      <c r="B25" s="1692">
        <v>582.61728800000003</v>
      </c>
      <c r="C25" s="1760">
        <v>571.16616199999999</v>
      </c>
      <c r="D25" s="363">
        <v>562.88655900000003</v>
      </c>
      <c r="E25" s="363">
        <v>486.291135</v>
      </c>
      <c r="F25" s="363">
        <v>537.87353599999994</v>
      </c>
      <c r="G25" s="363">
        <v>1087.9089269999999</v>
      </c>
      <c r="H25" s="363">
        <v>508.834656</v>
      </c>
      <c r="I25" s="363">
        <v>592.62099999999998</v>
      </c>
      <c r="J25" s="363">
        <v>529.24300000000005</v>
      </c>
    </row>
    <row r="26" spans="1:10" s="52" customFormat="1" ht="12" customHeight="1">
      <c r="A26" s="380" t="s">
        <v>7</v>
      </c>
      <c r="B26" s="1693">
        <v>5438.0885349999999</v>
      </c>
      <c r="C26" s="438">
        <v>5087.6329029999997</v>
      </c>
      <c r="D26" s="379">
        <v>5162.4045289999995</v>
      </c>
      <c r="E26" s="379">
        <v>5232.6489549999997</v>
      </c>
      <c r="F26" s="379">
        <v>5191.9817380000004</v>
      </c>
      <c r="G26" s="379">
        <v>5507.5354760000009</v>
      </c>
      <c r="H26" s="379">
        <v>5222.9272760000003</v>
      </c>
      <c r="I26" s="379">
        <v>5660.161000000001</v>
      </c>
      <c r="J26" s="379">
        <v>5484.5750000000007</v>
      </c>
    </row>
    <row r="27" spans="1:10" ht="7.5" customHeight="1"/>
    <row r="28" spans="1:10" s="298" customFormat="1" ht="42" customHeight="1">
      <c r="A28" s="2432" t="s">
        <v>1532</v>
      </c>
      <c r="B28" s="2432"/>
      <c r="C28" s="2432"/>
      <c r="D28" s="2432"/>
      <c r="E28" s="2432"/>
      <c r="F28" s="2432"/>
      <c r="G28" s="2432"/>
      <c r="H28" s="2432"/>
      <c r="I28" s="2432"/>
      <c r="J28" s="2432"/>
    </row>
    <row r="29" spans="1:10" s="298" customFormat="1" ht="12.75" customHeight="1">
      <c r="A29" s="2432" t="s">
        <v>1147</v>
      </c>
      <c r="B29" s="2432"/>
      <c r="C29" s="2432"/>
      <c r="D29" s="2432"/>
      <c r="E29" s="2432"/>
      <c r="F29" s="2432"/>
      <c r="G29" s="2432"/>
      <c r="H29" s="2432"/>
      <c r="I29" s="2432"/>
      <c r="J29" s="2432"/>
    </row>
    <row r="30" spans="1:10" s="298" customFormat="1" ht="12.75" customHeight="1">
      <c r="A30" s="2432" t="s">
        <v>666</v>
      </c>
      <c r="B30" s="2432"/>
      <c r="C30" s="2432"/>
      <c r="D30" s="2432"/>
      <c r="E30" s="2432"/>
      <c r="F30" s="2432"/>
      <c r="G30" s="2432"/>
      <c r="H30" s="2432"/>
      <c r="I30" s="2432"/>
      <c r="J30" s="2432"/>
    </row>
    <row r="31" spans="1:10" s="298" customFormat="1" ht="21.75" customHeight="1">
      <c r="A31" s="2431" t="s">
        <v>1165</v>
      </c>
      <c r="B31" s="2431"/>
      <c r="C31" s="2431"/>
      <c r="D31" s="2431"/>
      <c r="E31" s="2431"/>
      <c r="F31" s="2431"/>
      <c r="G31" s="2431"/>
      <c r="H31" s="2431"/>
      <c r="I31" s="2431"/>
      <c r="J31" s="2431"/>
    </row>
    <row r="32" spans="1:10" s="298" customFormat="1" ht="12.75" customHeight="1">
      <c r="A32" s="2432" t="s">
        <v>1577</v>
      </c>
      <c r="B32" s="2432"/>
      <c r="C32" s="2432"/>
      <c r="D32" s="2432"/>
      <c r="E32" s="2432"/>
      <c r="F32" s="2432"/>
      <c r="G32" s="2432"/>
      <c r="H32" s="2432"/>
      <c r="I32" s="2432"/>
      <c r="J32" s="2432"/>
    </row>
    <row r="33" spans="1:12" s="298" customFormat="1" ht="21.75" customHeight="1">
      <c r="A33" s="2431" t="s">
        <v>1578</v>
      </c>
      <c r="B33" s="2431"/>
      <c r="C33" s="2431"/>
      <c r="D33" s="2431"/>
      <c r="E33" s="2431"/>
      <c r="F33" s="2431"/>
      <c r="G33" s="2431"/>
      <c r="H33" s="2431"/>
      <c r="I33" s="2431"/>
      <c r="J33" s="2431"/>
    </row>
    <row r="35" spans="1:12" s="502" customFormat="1" ht="33.75" customHeight="1">
      <c r="A35" s="2447" t="s">
        <v>657</v>
      </c>
      <c r="B35" s="2447"/>
      <c r="C35" s="2447"/>
      <c r="D35" s="2447"/>
      <c r="E35" s="2447"/>
      <c r="F35" s="2447"/>
      <c r="G35" s="2447"/>
      <c r="H35" s="2447"/>
      <c r="I35" s="2447"/>
      <c r="J35" s="2447"/>
    </row>
    <row r="36" spans="1:12" s="50" customFormat="1" ht="12.75" customHeight="1"/>
    <row r="37" spans="1:12" s="52" customFormat="1" ht="11.25" customHeight="1">
      <c r="A37" s="366"/>
      <c r="B37" s="1312" t="s">
        <v>5</v>
      </c>
      <c r="C37" s="157" t="s">
        <v>3</v>
      </c>
      <c r="D37" s="156" t="s">
        <v>6</v>
      </c>
      <c r="E37" s="156" t="s">
        <v>2</v>
      </c>
      <c r="F37" s="156" t="s">
        <v>5</v>
      </c>
      <c r="G37" s="156" t="s">
        <v>3</v>
      </c>
      <c r="H37" s="157" t="s">
        <v>6</v>
      </c>
      <c r="I37" s="156" t="s">
        <v>2</v>
      </c>
      <c r="J37" s="156" t="s">
        <v>5</v>
      </c>
      <c r="K37" s="50"/>
      <c r="L37" s="50"/>
    </row>
    <row r="38" spans="1:12" s="52" customFormat="1" ht="12" customHeight="1">
      <c r="A38" s="68" t="s">
        <v>14</v>
      </c>
      <c r="B38" s="2032" t="s">
        <v>1547</v>
      </c>
      <c r="C38" s="368" t="s">
        <v>1157</v>
      </c>
      <c r="D38" s="367" t="s">
        <v>1157</v>
      </c>
      <c r="E38" s="367" t="s">
        <v>1157</v>
      </c>
      <c r="F38" s="368" t="s">
        <v>1157</v>
      </c>
      <c r="G38" s="367" t="s">
        <v>217</v>
      </c>
      <c r="H38" s="367" t="s">
        <v>217</v>
      </c>
      <c r="I38" s="367" t="s">
        <v>217</v>
      </c>
      <c r="J38" s="367" t="s">
        <v>217</v>
      </c>
      <c r="K38" s="50"/>
      <c r="L38" s="50"/>
    </row>
    <row r="39" spans="1:12" s="131" customFormat="1" ht="12" customHeight="1">
      <c r="A39" s="369" t="s">
        <v>1450</v>
      </c>
      <c r="B39" s="1313">
        <v>3256</v>
      </c>
      <c r="C39" s="370">
        <v>3283.1811400000001</v>
      </c>
      <c r="D39" s="370">
        <v>3242</v>
      </c>
      <c r="E39" s="370">
        <v>3195.5699999999997</v>
      </c>
      <c r="F39" s="370">
        <v>3186.3100000000004</v>
      </c>
      <c r="G39" s="370">
        <v>3235.84</v>
      </c>
      <c r="H39" s="370">
        <v>3353.6899999999996</v>
      </c>
      <c r="I39" s="371">
        <v>3329</v>
      </c>
      <c r="J39" s="370">
        <v>3390</v>
      </c>
      <c r="K39" s="537"/>
      <c r="L39" s="537"/>
    </row>
    <row r="40" spans="1:12" s="131" customFormat="1" ht="12" customHeight="1">
      <c r="A40" s="372" t="s">
        <v>443</v>
      </c>
      <c r="B40" s="1314">
        <v>725</v>
      </c>
      <c r="C40" s="373">
        <v>752.25599999999997</v>
      </c>
      <c r="D40" s="373">
        <v>755</v>
      </c>
      <c r="E40" s="373">
        <v>754.57999999999993</v>
      </c>
      <c r="F40" s="373">
        <v>758.03</v>
      </c>
      <c r="G40" s="373">
        <v>767.68</v>
      </c>
      <c r="H40" s="373">
        <v>763.32999999999993</v>
      </c>
      <c r="I40" s="374">
        <v>792</v>
      </c>
      <c r="J40" s="373">
        <v>791</v>
      </c>
      <c r="K40" s="537"/>
      <c r="L40" s="537"/>
    </row>
    <row r="41" spans="1:12" s="131" customFormat="1" ht="12" customHeight="1">
      <c r="A41" s="372" t="s">
        <v>1451</v>
      </c>
      <c r="B41" s="1283">
        <v>3103</v>
      </c>
      <c r="C41" s="349">
        <v>3128.3892023809526</v>
      </c>
      <c r="D41" s="349">
        <v>3139</v>
      </c>
      <c r="E41" s="349">
        <v>3324.84</v>
      </c>
      <c r="F41" s="349">
        <v>3371.2200000000003</v>
      </c>
      <c r="G41" s="349">
        <v>3458.88</v>
      </c>
      <c r="H41" s="349">
        <v>3597.76</v>
      </c>
      <c r="I41" s="349">
        <v>3717</v>
      </c>
      <c r="J41" s="349">
        <v>4053</v>
      </c>
      <c r="K41" s="537"/>
      <c r="L41" s="537"/>
    </row>
    <row r="42" spans="1:12" s="131" customFormat="1" ht="12" customHeight="1">
      <c r="A42" s="372" t="s">
        <v>537</v>
      </c>
      <c r="B42" s="1283">
        <v>690</v>
      </c>
      <c r="C42" s="349">
        <v>696</v>
      </c>
      <c r="D42" s="349">
        <v>683</v>
      </c>
      <c r="E42" s="349">
        <v>659.43999999999994</v>
      </c>
      <c r="F42" s="349">
        <v>664.64</v>
      </c>
      <c r="G42" s="349">
        <v>671.2</v>
      </c>
      <c r="H42" s="349">
        <v>679.84</v>
      </c>
      <c r="I42" s="349">
        <v>687</v>
      </c>
      <c r="J42" s="349">
        <v>693</v>
      </c>
      <c r="K42" s="537"/>
      <c r="L42" s="537"/>
    </row>
    <row r="43" spans="1:12" s="131" customFormat="1" ht="12" customHeight="1">
      <c r="A43" s="372" t="s">
        <v>1452</v>
      </c>
      <c r="B43" s="1283">
        <v>386</v>
      </c>
      <c r="C43" s="349">
        <v>384.81000000000012</v>
      </c>
      <c r="D43" s="349">
        <v>392</v>
      </c>
      <c r="E43" s="349">
        <v>384.09999999999997</v>
      </c>
      <c r="F43" s="349">
        <v>369.07</v>
      </c>
      <c r="G43" s="349">
        <v>379.66999999999996</v>
      </c>
      <c r="H43" s="349">
        <v>381.28999999999996</v>
      </c>
      <c r="I43" s="349">
        <v>0</v>
      </c>
      <c r="J43" s="349">
        <v>0</v>
      </c>
      <c r="K43" s="537"/>
      <c r="L43" s="537"/>
    </row>
    <row r="44" spans="1:12" s="131" customFormat="1" ht="12" customHeight="1">
      <c r="A44" s="372" t="s">
        <v>1453</v>
      </c>
      <c r="B44" s="1283">
        <v>1213</v>
      </c>
      <c r="C44" s="349">
        <v>1241.0509000000002</v>
      </c>
      <c r="D44" s="349">
        <v>1244</v>
      </c>
      <c r="E44" s="349">
        <v>1242.2600000000002</v>
      </c>
      <c r="F44" s="349">
        <v>1235.3799999999999</v>
      </c>
      <c r="G44" s="349">
        <v>1272.0000000000002</v>
      </c>
      <c r="H44" s="349">
        <v>1308.94</v>
      </c>
      <c r="I44" s="349">
        <v>0</v>
      </c>
      <c r="J44" s="349">
        <v>0</v>
      </c>
      <c r="K44" s="537"/>
      <c r="L44" s="537"/>
    </row>
    <row r="45" spans="1:12" s="131" customFormat="1" ht="12" customHeight="1">
      <c r="A45" s="372" t="s">
        <v>1454</v>
      </c>
      <c r="B45" s="1283">
        <v>1551</v>
      </c>
      <c r="C45" s="349">
        <v>1525.0512000000003</v>
      </c>
      <c r="D45" s="349">
        <v>1564</v>
      </c>
      <c r="E45" s="349">
        <v>1518.9199999999998</v>
      </c>
      <c r="F45" s="349">
        <v>1569.59</v>
      </c>
      <c r="G45" s="349">
        <v>1577.6299999999997</v>
      </c>
      <c r="H45" s="349">
        <v>1610.09</v>
      </c>
      <c r="I45" s="349">
        <v>0</v>
      </c>
      <c r="J45" s="349">
        <v>0</v>
      </c>
      <c r="K45" s="537"/>
      <c r="L45" s="537"/>
    </row>
    <row r="46" spans="1:12" s="131" customFormat="1" ht="12" customHeight="1">
      <c r="A46" s="376" t="s">
        <v>1455</v>
      </c>
      <c r="B46" s="1295">
        <v>639</v>
      </c>
      <c r="C46" s="377">
        <v>632.30879999999979</v>
      </c>
      <c r="D46" s="377">
        <v>629</v>
      </c>
      <c r="E46" s="377">
        <v>630.60000000000014</v>
      </c>
      <c r="F46" s="377">
        <v>625.55000000000041</v>
      </c>
      <c r="G46" s="377">
        <v>652.84999999999991</v>
      </c>
      <c r="H46" s="377">
        <v>661.55</v>
      </c>
      <c r="I46" s="377">
        <v>4025.1900000000005</v>
      </c>
      <c r="J46" s="377">
        <v>4034.6000000000004</v>
      </c>
    </row>
    <row r="47" spans="1:12" s="132" customFormat="1" ht="12" customHeight="1">
      <c r="A47" s="378" t="s">
        <v>1645</v>
      </c>
      <c r="B47" s="1693">
        <v>11563</v>
      </c>
      <c r="C47" s="438">
        <v>11643.047242380952</v>
      </c>
      <c r="D47" s="379">
        <v>11648</v>
      </c>
      <c r="E47" s="379">
        <v>11710.31</v>
      </c>
      <c r="F47" s="379">
        <v>11779.79</v>
      </c>
      <c r="G47" s="379">
        <v>12015.749999999998</v>
      </c>
      <c r="H47" s="379">
        <v>12356.49</v>
      </c>
      <c r="I47" s="379">
        <v>12550.19</v>
      </c>
      <c r="J47" s="379">
        <v>12961.6</v>
      </c>
    </row>
    <row r="48" spans="1:12" s="131" customFormat="1" ht="7.5" customHeight="1">
      <c r="A48" s="662"/>
      <c r="B48" s="662"/>
      <c r="C48" s="662"/>
      <c r="D48" s="662"/>
      <c r="E48" s="662"/>
      <c r="F48" s="662"/>
      <c r="G48" s="662"/>
      <c r="H48" s="662"/>
      <c r="I48" s="662"/>
      <c r="J48" s="662"/>
    </row>
    <row r="49" spans="1:11" s="114" customFormat="1" ht="20.25" customHeight="1">
      <c r="A49" s="2431" t="s">
        <v>1969</v>
      </c>
      <c r="B49" s="2431"/>
      <c r="C49" s="2431"/>
      <c r="D49" s="2431"/>
      <c r="E49" s="2431"/>
      <c r="F49" s="2431"/>
      <c r="G49" s="2431"/>
      <c r="H49" s="2431"/>
      <c r="I49" s="2431"/>
      <c r="J49" s="2431"/>
      <c r="K49" s="632"/>
    </row>
    <row r="50" spans="1:11" s="574" customFormat="1" ht="12" customHeight="1">
      <c r="A50" s="2431" t="s">
        <v>1968</v>
      </c>
      <c r="B50" s="2431"/>
      <c r="C50" s="2431"/>
      <c r="D50" s="2431"/>
      <c r="E50" s="2431"/>
      <c r="F50" s="2431"/>
      <c r="G50" s="2431"/>
      <c r="H50" s="2431"/>
      <c r="I50" s="2431"/>
      <c r="J50" s="2431"/>
      <c r="K50" s="632"/>
    </row>
    <row r="51" spans="1:11" s="632" customFormat="1" ht="12" customHeight="1">
      <c r="A51" s="2431" t="s">
        <v>1519</v>
      </c>
      <c r="B51" s="2431"/>
      <c r="C51" s="2431"/>
      <c r="D51" s="2431"/>
      <c r="E51" s="2431"/>
      <c r="F51" s="2431"/>
      <c r="G51" s="2431"/>
      <c r="H51" s="2431"/>
      <c r="I51" s="2431"/>
      <c r="J51" s="2431"/>
    </row>
    <row r="52" spans="1:11" s="574" customFormat="1" ht="12" customHeight="1">
      <c r="A52" s="2431"/>
      <c r="B52" s="2431"/>
      <c r="C52" s="2431"/>
      <c r="D52" s="2431"/>
      <c r="E52" s="2431"/>
      <c r="F52" s="2431"/>
      <c r="G52" s="2431"/>
      <c r="H52" s="2431"/>
      <c r="I52" s="2431"/>
      <c r="J52" s="2431"/>
      <c r="K52" s="2431"/>
    </row>
    <row r="53" spans="1:11" s="98" customFormat="1" ht="22.5" customHeight="1">
      <c r="A53" s="649"/>
      <c r="B53" s="650"/>
      <c r="C53" s="650"/>
      <c r="D53" s="650"/>
      <c r="E53" s="650"/>
      <c r="F53" s="650"/>
      <c r="G53" s="650"/>
      <c r="H53" s="650"/>
      <c r="I53" s="650"/>
      <c r="J53" s="650"/>
    </row>
    <row r="54" spans="1:11" s="502" customFormat="1" ht="18.75" customHeight="1">
      <c r="A54" s="501" t="s">
        <v>658</v>
      </c>
    </row>
    <row r="55" spans="1:11" s="50" customFormat="1" ht="12.75" customHeight="1"/>
    <row r="56" spans="1:11" s="52" customFormat="1" ht="13.5" customHeight="1">
      <c r="A56" s="68" t="s">
        <v>1</v>
      </c>
      <c r="B56" s="1235" t="s">
        <v>1546</v>
      </c>
      <c r="C56" s="310" t="s">
        <v>1488</v>
      </c>
      <c r="D56" s="310" t="s">
        <v>1385</v>
      </c>
      <c r="E56" s="310" t="s">
        <v>1258</v>
      </c>
      <c r="F56" s="310" t="s">
        <v>1189</v>
      </c>
      <c r="G56" s="310" t="s">
        <v>1052</v>
      </c>
      <c r="H56" s="310" t="s">
        <v>609</v>
      </c>
      <c r="I56" s="310" t="s">
        <v>328</v>
      </c>
      <c r="J56" s="310" t="s">
        <v>299</v>
      </c>
      <c r="K56" s="51"/>
    </row>
    <row r="57" spans="1:11" s="1897" customFormat="1" ht="12" customHeight="1">
      <c r="A57" s="2009" t="s">
        <v>1283</v>
      </c>
      <c r="B57" s="1910">
        <v>705.03840533499999</v>
      </c>
      <c r="C57" s="1904">
        <v>638.18081873300002</v>
      </c>
      <c r="D57" s="1905">
        <v>596.21558444200002</v>
      </c>
      <c r="E57" s="1905">
        <v>579.14674963599998</v>
      </c>
      <c r="F57" s="1905">
        <v>584.88432321099992</v>
      </c>
      <c r="G57" s="1905">
        <v>598.09340458099996</v>
      </c>
      <c r="H57" s="1905">
        <v>718.266250614</v>
      </c>
      <c r="I57" s="1905">
        <v>573.84547805599993</v>
      </c>
      <c r="J57" s="1905">
        <v>554.22055574199999</v>
      </c>
      <c r="K57" s="51"/>
    </row>
    <row r="58" spans="1:11" s="1897" customFormat="1" ht="12" customHeight="1">
      <c r="A58" s="2006" t="s">
        <v>1284</v>
      </c>
      <c r="B58" s="1910">
        <v>28.18819753</v>
      </c>
      <c r="C58" s="1904">
        <v>31.476294437</v>
      </c>
      <c r="D58" s="1905">
        <v>31.323428370000002</v>
      </c>
      <c r="E58" s="1905">
        <v>26.542748024000002</v>
      </c>
      <c r="F58" s="1905">
        <v>25.139004407000002</v>
      </c>
      <c r="G58" s="1905">
        <v>27.103304673</v>
      </c>
      <c r="H58" s="1905">
        <v>27.289582643000003</v>
      </c>
      <c r="I58" s="1905">
        <v>25.584851520000001</v>
      </c>
      <c r="J58" s="1905">
        <v>26.537112957000002</v>
      </c>
      <c r="K58" s="51"/>
    </row>
    <row r="59" spans="1:11" s="52" customFormat="1" ht="12" customHeight="1">
      <c r="A59" s="2007" t="s">
        <v>1285</v>
      </c>
      <c r="B59" s="1911">
        <v>733.22660286500002</v>
      </c>
      <c r="C59" s="1906">
        <v>669.65711317</v>
      </c>
      <c r="D59" s="2008">
        <v>627.53901281200001</v>
      </c>
      <c r="E59" s="2008">
        <v>605.68949766000003</v>
      </c>
      <c r="F59" s="2008">
        <v>610.02332761799994</v>
      </c>
      <c r="G59" s="2008">
        <v>625.19670925399998</v>
      </c>
      <c r="H59" s="2008">
        <v>745.55583325700002</v>
      </c>
      <c r="I59" s="2008">
        <v>599.43032957599996</v>
      </c>
      <c r="J59" s="2008">
        <v>580.75766869900008</v>
      </c>
      <c r="K59" s="51"/>
    </row>
    <row r="60" spans="1:11" s="52" customFormat="1" ht="12" customHeight="1">
      <c r="A60" s="2006" t="s">
        <v>1286</v>
      </c>
      <c r="B60" s="1283">
        <v>215.698444491</v>
      </c>
      <c r="C60" s="349">
        <v>149.985243674</v>
      </c>
      <c r="D60" s="350">
        <v>176.39247122</v>
      </c>
      <c r="E60" s="350">
        <v>202.24288813800001</v>
      </c>
      <c r="F60" s="350">
        <v>248.50674136500004</v>
      </c>
      <c r="G60" s="350">
        <v>65.378198744999949</v>
      </c>
      <c r="H60" s="350">
        <v>166.92611466399998</v>
      </c>
      <c r="I60" s="350">
        <v>195.34390993700001</v>
      </c>
      <c r="J60" s="350">
        <v>196.69419221499999</v>
      </c>
      <c r="K60" s="51"/>
    </row>
    <row r="61" spans="1:11" s="1897" customFormat="1" ht="12" customHeight="1">
      <c r="A61" s="2006" t="s">
        <v>1284</v>
      </c>
      <c r="B61" s="1910">
        <v>90.829858040999994</v>
      </c>
      <c r="C61" s="1904">
        <v>99.411387963999999</v>
      </c>
      <c r="D61" s="1905">
        <v>104.582793537</v>
      </c>
      <c r="E61" s="1905">
        <v>98.903344005999998</v>
      </c>
      <c r="F61" s="1905">
        <v>114.230140674</v>
      </c>
      <c r="G61" s="1905">
        <v>115.532239864</v>
      </c>
      <c r="H61" s="1905">
        <v>110.64860173300001</v>
      </c>
      <c r="I61" s="1905">
        <v>114.321521746</v>
      </c>
      <c r="J61" s="1905">
        <v>112.21147086800001</v>
      </c>
      <c r="K61" s="51"/>
    </row>
    <row r="62" spans="1:11" s="1897" customFormat="1" ht="12" customHeight="1">
      <c r="A62" s="2006" t="s">
        <v>1287</v>
      </c>
      <c r="B62" s="1281">
        <v>0</v>
      </c>
      <c r="C62" s="399">
        <v>0</v>
      </c>
      <c r="D62" s="414">
        <v>0</v>
      </c>
      <c r="E62" s="414">
        <v>0</v>
      </c>
      <c r="F62" s="414">
        <v>4.3888119999999997</v>
      </c>
      <c r="G62" s="414">
        <v>500</v>
      </c>
      <c r="H62" s="414">
        <v>0</v>
      </c>
      <c r="I62" s="414">
        <v>0.368641</v>
      </c>
      <c r="J62" s="414">
        <v>1.0000009999999999</v>
      </c>
      <c r="K62" s="51"/>
    </row>
    <row r="63" spans="1:11" s="1897" customFormat="1" ht="12" customHeight="1">
      <c r="A63" s="2007" t="s">
        <v>1288</v>
      </c>
      <c r="B63" s="1911">
        <v>306.528302532</v>
      </c>
      <c r="C63" s="1906">
        <v>249.396631638</v>
      </c>
      <c r="D63" s="2008">
        <v>280.97526475700005</v>
      </c>
      <c r="E63" s="2008">
        <v>301.14623214400001</v>
      </c>
      <c r="F63" s="2008">
        <v>367.125694039</v>
      </c>
      <c r="G63" s="2008">
        <v>680.91043860899993</v>
      </c>
      <c r="H63" s="2008">
        <v>277.57471639700003</v>
      </c>
      <c r="I63" s="2008">
        <v>310.03407268300003</v>
      </c>
      <c r="J63" s="2008">
        <v>309.90566408299998</v>
      </c>
      <c r="K63" s="51"/>
    </row>
    <row r="64" spans="1:11" s="93" customFormat="1" ht="12" customHeight="1">
      <c r="A64" s="380" t="s">
        <v>1151</v>
      </c>
      <c r="B64" s="1289">
        <v>1039.7549053970001</v>
      </c>
      <c r="C64" s="381">
        <v>919.05374481199999</v>
      </c>
      <c r="D64" s="381">
        <v>908.51427753099995</v>
      </c>
      <c r="E64" s="381">
        <v>906.83572981299994</v>
      </c>
      <c r="F64" s="381">
        <v>977.14902167199989</v>
      </c>
      <c r="G64" s="381">
        <v>1306.1071479049999</v>
      </c>
      <c r="H64" s="381">
        <v>1023.130549628</v>
      </c>
      <c r="I64" s="381">
        <v>909.46440231700001</v>
      </c>
      <c r="J64" s="381">
        <v>890.66333275700003</v>
      </c>
      <c r="K64" s="110"/>
    </row>
    <row r="65" spans="1:11" s="63" customFormat="1" ht="7.5" customHeight="1">
      <c r="A65" s="129"/>
      <c r="B65" s="130"/>
      <c r="C65" s="130"/>
      <c r="D65" s="130"/>
      <c r="E65" s="130"/>
      <c r="F65" s="130"/>
      <c r="G65" s="130"/>
      <c r="H65" s="130"/>
    </row>
    <row r="66" spans="1:11" s="1897" customFormat="1" ht="12" customHeight="1">
      <c r="A66" s="2007" t="s">
        <v>1289</v>
      </c>
      <c r="B66" s="1911">
        <v>1226.1291161279996</v>
      </c>
      <c r="C66" s="1906">
        <v>1260.212816533</v>
      </c>
      <c r="D66" s="2008">
        <v>1203.3224714929995</v>
      </c>
      <c r="E66" s="2008">
        <v>1240.6729431020001</v>
      </c>
      <c r="F66" s="2008">
        <v>1287.4992200680001</v>
      </c>
      <c r="G66" s="2008">
        <v>1382.0868977020002</v>
      </c>
      <c r="H66" s="2008">
        <v>1786.056458606</v>
      </c>
      <c r="I66" s="2008">
        <v>1712.894563093</v>
      </c>
      <c r="J66" s="2008">
        <v>1695.233907194</v>
      </c>
      <c r="K66" s="51"/>
    </row>
    <row r="67" spans="1:11" s="63" customFormat="1" ht="7.5" customHeight="1">
      <c r="A67" s="129"/>
      <c r="B67" s="130"/>
      <c r="C67" s="130"/>
      <c r="D67" s="130"/>
      <c r="E67" s="130"/>
      <c r="F67" s="130"/>
      <c r="G67" s="130"/>
      <c r="H67" s="130"/>
      <c r="I67" s="130"/>
      <c r="J67" s="130"/>
    </row>
    <row r="68" spans="1:11" s="297" customFormat="1" ht="12" customHeight="1">
      <c r="A68" s="2444" t="s">
        <v>1294</v>
      </c>
      <c r="B68" s="2444"/>
      <c r="C68" s="2444"/>
      <c r="D68" s="2444"/>
      <c r="E68" s="2444"/>
      <c r="F68" s="2444"/>
      <c r="G68" s="2444"/>
      <c r="H68" s="2444"/>
      <c r="I68" s="2444"/>
      <c r="J68" s="2444"/>
    </row>
    <row r="69" spans="1:11" s="297" customFormat="1" ht="12" customHeight="1">
      <c r="A69" s="2444" t="s">
        <v>1290</v>
      </c>
      <c r="B69" s="2444"/>
      <c r="C69" s="2444"/>
      <c r="D69" s="2444"/>
      <c r="E69" s="2444"/>
      <c r="F69" s="2444"/>
      <c r="G69" s="2444"/>
      <c r="H69" s="2444"/>
      <c r="I69" s="2444"/>
      <c r="J69" s="2444"/>
    </row>
    <row r="70" spans="1:11" s="297" customFormat="1" ht="12" customHeight="1">
      <c r="A70" s="2446" t="s">
        <v>1954</v>
      </c>
      <c r="B70" s="2446"/>
      <c r="C70" s="2446"/>
      <c r="D70" s="2446"/>
      <c r="E70" s="2446"/>
      <c r="F70" s="2446"/>
      <c r="G70" s="2446"/>
      <c r="H70" s="2446"/>
      <c r="I70" s="2446"/>
      <c r="J70" s="2446"/>
    </row>
    <row r="71" spans="1:11" ht="22.5" customHeight="1">
      <c r="A71" s="98"/>
      <c r="C71" s="98"/>
      <c r="D71" s="98"/>
      <c r="E71" s="98"/>
      <c r="F71" s="98"/>
      <c r="G71" s="98"/>
      <c r="H71" s="98"/>
      <c r="I71" s="98"/>
      <c r="J71" s="98"/>
    </row>
    <row r="72" spans="1:11" s="502" customFormat="1" ht="18.75" customHeight="1">
      <c r="A72" s="501" t="s">
        <v>659</v>
      </c>
    </row>
    <row r="73" spans="1:11" s="50" customFormat="1" ht="12.75" customHeight="1"/>
    <row r="74" spans="1:11" s="52" customFormat="1" ht="13.5" customHeight="1">
      <c r="A74" s="342" t="s">
        <v>50</v>
      </c>
      <c r="B74" s="1235" t="s">
        <v>1546</v>
      </c>
      <c r="C74" s="310" t="s">
        <v>1488</v>
      </c>
      <c r="D74" s="310" t="s">
        <v>1385</v>
      </c>
      <c r="E74" s="310" t="s">
        <v>1258</v>
      </c>
      <c r="F74" s="382" t="s">
        <v>1189</v>
      </c>
      <c r="G74" s="311" t="s">
        <v>1052</v>
      </c>
      <c r="H74" s="382" t="s">
        <v>609</v>
      </c>
      <c r="I74" s="2164" t="s">
        <v>328</v>
      </c>
      <c r="J74" s="2164" t="s">
        <v>1486</v>
      </c>
      <c r="K74" s="51"/>
    </row>
    <row r="75" spans="1:11" s="52" customFormat="1" ht="12" customHeight="1">
      <c r="A75" s="383" t="s">
        <v>1164</v>
      </c>
      <c r="B75" s="1290">
        <v>37</v>
      </c>
      <c r="C75" s="385">
        <v>42.2</v>
      </c>
      <c r="D75" s="385">
        <v>40.4</v>
      </c>
      <c r="E75" s="385">
        <v>43.8</v>
      </c>
      <c r="F75" s="385">
        <v>41.3</v>
      </c>
      <c r="G75" s="385">
        <v>40.4</v>
      </c>
      <c r="H75" s="385">
        <v>43.4</v>
      </c>
      <c r="I75" s="385">
        <v>48</v>
      </c>
      <c r="J75" s="385">
        <v>52</v>
      </c>
      <c r="K75" s="51"/>
    </row>
    <row r="76" spans="1:11" s="52" customFormat="1" ht="12" customHeight="1">
      <c r="A76" s="384" t="s">
        <v>444</v>
      </c>
      <c r="B76" s="1291">
        <v>42.2</v>
      </c>
      <c r="C76" s="386">
        <v>44.1</v>
      </c>
      <c r="D76" s="386">
        <v>41.8</v>
      </c>
      <c r="E76" s="386">
        <v>43.9</v>
      </c>
      <c r="F76" s="386">
        <v>39.4</v>
      </c>
      <c r="G76" s="386">
        <v>37.9</v>
      </c>
      <c r="H76" s="386">
        <v>42.6</v>
      </c>
      <c r="I76" s="386">
        <v>47.7</v>
      </c>
      <c r="J76" s="386">
        <v>50.9</v>
      </c>
      <c r="K76" s="51"/>
    </row>
    <row r="77" spans="1:11" s="52" customFormat="1" ht="7.5" customHeight="1">
      <c r="A77" s="145"/>
      <c r="B77" s="146"/>
      <c r="C77" s="146"/>
      <c r="D77" s="146"/>
      <c r="E77" s="146"/>
      <c r="F77" s="146"/>
      <c r="G77" s="146"/>
      <c r="H77" s="146"/>
      <c r="I77" s="146"/>
      <c r="J77" s="146"/>
    </row>
    <row r="78" spans="1:11" s="297" customFormat="1" ht="12" customHeight="1">
      <c r="A78" s="2444" t="s">
        <v>1163</v>
      </c>
      <c r="B78" s="2444"/>
      <c r="C78" s="2444"/>
      <c r="D78" s="2444"/>
      <c r="E78" s="2444"/>
      <c r="F78" s="2444"/>
      <c r="G78" s="2444"/>
      <c r="H78" s="2444"/>
      <c r="I78" s="2444"/>
      <c r="J78" s="2444"/>
    </row>
    <row r="79" spans="1:11" s="297" customFormat="1" ht="12" customHeight="1">
      <c r="A79" s="2444" t="s">
        <v>468</v>
      </c>
      <c r="B79" s="2444"/>
      <c r="C79" s="2444"/>
      <c r="D79" s="2444"/>
      <c r="E79" s="2444"/>
      <c r="F79" s="2444"/>
      <c r="G79" s="2444"/>
      <c r="H79" s="2444"/>
      <c r="I79" s="2444"/>
      <c r="J79" s="2444"/>
    </row>
  </sheetData>
  <mergeCells count="16">
    <mergeCell ref="A68:J68"/>
    <mergeCell ref="A70:J70"/>
    <mergeCell ref="A78:J78"/>
    <mergeCell ref="A79:J79"/>
    <mergeCell ref="A33:J33"/>
    <mergeCell ref="A35:J35"/>
    <mergeCell ref="A49:J49"/>
    <mergeCell ref="A50:J50"/>
    <mergeCell ref="A51:J51"/>
    <mergeCell ref="A69:J69"/>
    <mergeCell ref="A52:K52"/>
    <mergeCell ref="A28:J28"/>
    <mergeCell ref="A29:J29"/>
    <mergeCell ref="A31:J31"/>
    <mergeCell ref="A32:J32"/>
    <mergeCell ref="A30:J30"/>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rowBreaks count="1" manualBreakCount="1">
    <brk id="5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pageSetUpPr fitToPage="1"/>
  </sheetPr>
  <dimension ref="A1:M53"/>
  <sheetViews>
    <sheetView showGridLines="0" zoomScale="140" zoomScaleNormal="140" zoomScaleSheetLayoutView="90" workbookViewId="0"/>
  </sheetViews>
  <sheetFormatPr baseColWidth="10" defaultColWidth="9.140625" defaultRowHeight="22.5" customHeight="1"/>
  <cols>
    <col min="1" max="1" width="51" style="114" customWidth="1"/>
    <col min="2" max="5" width="10.5703125" style="114" customWidth="1"/>
    <col min="6" max="7" width="9.140625" style="114"/>
    <col min="8" max="8" width="10.42578125" style="114" bestFit="1" customWidth="1"/>
    <col min="9" max="9" width="9.140625" style="114"/>
    <col min="10" max="10" width="9.140625" style="114" customWidth="1"/>
    <col min="11" max="16384" width="9.140625" style="114"/>
  </cols>
  <sheetData>
    <row r="1" spans="1:6" s="98" customFormat="1" ht="22.5" customHeight="1">
      <c r="A1" s="649"/>
      <c r="B1" s="650"/>
      <c r="C1" s="650"/>
      <c r="D1" s="650"/>
      <c r="E1" s="650"/>
    </row>
    <row r="2" spans="1:6" s="502" customFormat="1" ht="18.75" customHeight="1">
      <c r="A2" s="501" t="s">
        <v>660</v>
      </c>
    </row>
    <row r="3" spans="1:6" s="50" customFormat="1" ht="12.75" customHeight="1"/>
    <row r="4" spans="1:6" ht="11.25" customHeight="1">
      <c r="A4" s="148"/>
      <c r="B4" s="1292"/>
      <c r="C4" s="155"/>
      <c r="D4" s="155"/>
      <c r="E4" s="210" t="s">
        <v>222</v>
      </c>
    </row>
    <row r="5" spans="1:6" ht="13.5" customHeight="1">
      <c r="A5" s="148" t="s">
        <v>1</v>
      </c>
      <c r="B5" s="1293" t="s">
        <v>1546</v>
      </c>
      <c r="C5" s="209" t="s">
        <v>12</v>
      </c>
      <c r="D5" s="209" t="s">
        <v>1189</v>
      </c>
      <c r="E5" s="209" t="s">
        <v>223</v>
      </c>
    </row>
    <row r="6" spans="1:6" s="133" customFormat="1" ht="13.5" customHeight="1">
      <c r="A6" s="2237" t="s">
        <v>1666</v>
      </c>
      <c r="B6" s="2240">
        <v>5215.1909999999998</v>
      </c>
      <c r="C6" s="2241">
        <v>46.723999999999577</v>
      </c>
      <c r="D6" s="2241">
        <v>5168.4669999999996</v>
      </c>
      <c r="E6" s="2242">
        <v>0.90402047647783346</v>
      </c>
    </row>
    <row r="7" spans="1:6" s="131" customFormat="1" ht="13.5" customHeight="1">
      <c r="A7" s="211" t="s">
        <v>327</v>
      </c>
      <c r="B7" s="147"/>
      <c r="C7" s="147"/>
      <c r="D7" s="147"/>
      <c r="E7" s="147"/>
    </row>
    <row r="8" spans="1:6" s="131" customFormat="1" ht="13.5" customHeight="1">
      <c r="A8" s="150" t="s">
        <v>372</v>
      </c>
      <c r="B8" s="147"/>
      <c r="C8" s="147">
        <v>17.387</v>
      </c>
      <c r="D8" s="147"/>
      <c r="E8" s="147"/>
    </row>
    <row r="9" spans="1:6" s="131" customFormat="1" ht="6.95" customHeight="1">
      <c r="A9" s="151"/>
      <c r="B9" s="147"/>
      <c r="C9" s="147"/>
      <c r="D9" s="147"/>
      <c r="E9" s="147"/>
    </row>
    <row r="10" spans="1:6" s="131" customFormat="1" ht="13.5" customHeight="1">
      <c r="A10" s="211" t="s">
        <v>224</v>
      </c>
      <c r="B10" s="147"/>
      <c r="C10" s="147"/>
      <c r="D10" s="147"/>
      <c r="E10" s="147"/>
    </row>
    <row r="11" spans="1:6" s="131" customFormat="1" ht="13.5" customHeight="1">
      <c r="A11" s="150" t="s">
        <v>1497</v>
      </c>
      <c r="B11" s="147"/>
      <c r="C11" s="147">
        <v>32.597999999999999</v>
      </c>
      <c r="D11" s="2239"/>
      <c r="E11" s="2239"/>
    </row>
    <row r="12" spans="1:6" s="131" customFormat="1" ht="13.5" customHeight="1">
      <c r="A12" s="150" t="s">
        <v>1433</v>
      </c>
      <c r="B12" s="147"/>
      <c r="C12" s="147">
        <v>20.564</v>
      </c>
      <c r="D12" s="2239"/>
      <c r="E12" s="2239"/>
    </row>
    <row r="13" spans="1:6" s="131" customFormat="1" ht="13.5" customHeight="1">
      <c r="A13" s="152" t="s">
        <v>1495</v>
      </c>
      <c r="B13" s="147"/>
      <c r="C13" s="147">
        <v>-61.161999999999999</v>
      </c>
      <c r="D13" s="2239"/>
      <c r="E13" s="2239"/>
    </row>
    <row r="14" spans="1:6" s="131" customFormat="1" ht="13.5" customHeight="1">
      <c r="A14" s="277" t="s">
        <v>1240</v>
      </c>
      <c r="B14" s="153"/>
      <c r="C14" s="153">
        <v>37.336999999999577</v>
      </c>
      <c r="D14" s="147"/>
      <c r="E14" s="147"/>
      <c r="F14" s="206"/>
    </row>
    <row r="15" spans="1:6" s="133" customFormat="1" ht="13.5" customHeight="1">
      <c r="A15" s="2237" t="s">
        <v>370</v>
      </c>
      <c r="B15" s="2240">
        <v>222.91300000000001</v>
      </c>
      <c r="C15" s="2241">
        <v>199.399</v>
      </c>
      <c r="D15" s="2241">
        <v>23.514000000000003</v>
      </c>
      <c r="E15" s="2242"/>
    </row>
    <row r="16" spans="1:6" s="131" customFormat="1" ht="13.5" customHeight="1">
      <c r="A16" s="150" t="s">
        <v>371</v>
      </c>
      <c r="B16" s="1371">
        <v>50.472999999999999</v>
      </c>
      <c r="C16" s="147">
        <v>4.5079999999999956</v>
      </c>
      <c r="D16" s="147">
        <v>45.965000000000003</v>
      </c>
      <c r="E16" s="147"/>
    </row>
    <row r="17" spans="1:13" s="131" customFormat="1" ht="13.5" customHeight="1">
      <c r="A17" s="150" t="s">
        <v>1149</v>
      </c>
      <c r="B17" s="1371">
        <v>64.301000000000002</v>
      </c>
      <c r="C17" s="147">
        <v>86.75200000000001</v>
      </c>
      <c r="D17" s="147">
        <v>-22.451000000000001</v>
      </c>
      <c r="E17" s="147"/>
    </row>
    <row r="18" spans="1:13" s="131" customFormat="1" ht="13.5" customHeight="1">
      <c r="A18" s="150" t="s">
        <v>1524</v>
      </c>
      <c r="B18" s="1371">
        <v>108.139</v>
      </c>
      <c r="C18" s="147">
        <v>108.139</v>
      </c>
      <c r="D18" s="2243">
        <v>0</v>
      </c>
      <c r="E18" s="147"/>
    </row>
    <row r="19" spans="1:13" s="133" customFormat="1" ht="13.5" customHeight="1">
      <c r="A19" s="2237" t="s">
        <v>720</v>
      </c>
      <c r="B19" s="2240">
        <v>5438.1049999999996</v>
      </c>
      <c r="C19" s="2241">
        <v>246.12299999999959</v>
      </c>
      <c r="D19" s="2241">
        <v>5191.982</v>
      </c>
      <c r="E19" s="280">
        <v>4.7404440154068253</v>
      </c>
    </row>
    <row r="20" spans="1:13" s="131" customFormat="1" ht="5.0999999999999996" customHeight="1">
      <c r="A20" s="145"/>
      <c r="B20" s="113"/>
      <c r="C20" s="113" t="s">
        <v>319</v>
      </c>
      <c r="D20" s="113"/>
      <c r="E20" s="113"/>
    </row>
    <row r="21" spans="1:13" s="2329" customFormat="1" ht="9.9499999999999993" customHeight="1">
      <c r="A21" s="2420" t="s">
        <v>1665</v>
      </c>
      <c r="B21" s="146"/>
      <c r="C21" s="146"/>
      <c r="D21" s="146"/>
      <c r="E21" s="2421"/>
    </row>
    <row r="22" spans="1:13" s="2329" customFormat="1" ht="9.9499999999999993" customHeight="1">
      <c r="A22" s="751" t="s">
        <v>1959</v>
      </c>
      <c r="B22" s="146"/>
      <c r="C22" s="146">
        <v>83</v>
      </c>
      <c r="D22" s="146"/>
      <c r="E22" s="2421"/>
    </row>
    <row r="23" spans="1:13" s="2329" customFormat="1" ht="9.9499999999999993" customHeight="1">
      <c r="A23" s="751" t="s">
        <v>1668</v>
      </c>
      <c r="B23" s="2423">
        <v>5132.1909999999998</v>
      </c>
      <c r="C23" s="146">
        <v>-36.27599999999984</v>
      </c>
      <c r="D23" s="146">
        <v>5168.4669999999996</v>
      </c>
      <c r="E23" s="2421">
        <v>-0.70187156075485901</v>
      </c>
    </row>
    <row r="24" spans="1:13" s="131" customFormat="1" ht="7.5" customHeight="1">
      <c r="A24" s="145"/>
      <c r="B24" s="113"/>
      <c r="C24" s="113" t="s">
        <v>319</v>
      </c>
      <c r="D24" s="113"/>
      <c r="E24" s="113"/>
    </row>
    <row r="25" spans="1:13" s="297" customFormat="1" ht="12" customHeight="1">
      <c r="A25" s="2448" t="s">
        <v>0</v>
      </c>
      <c r="B25" s="2449"/>
      <c r="C25" s="2449"/>
      <c r="D25" s="2449"/>
      <c r="E25" s="2449"/>
      <c r="F25" s="2292"/>
      <c r="G25" s="2292"/>
      <c r="H25" s="2292"/>
      <c r="I25" s="2292"/>
      <c r="J25" s="2292"/>
    </row>
    <row r="26" spans="1:13" s="297" customFormat="1" ht="12" customHeight="1">
      <c r="A26" s="2324"/>
      <c r="B26" s="2325"/>
      <c r="C26" s="2325"/>
      <c r="D26" s="2325"/>
      <c r="E26" s="2325"/>
      <c r="F26" s="2323"/>
      <c r="G26" s="2323"/>
      <c r="H26" s="2323"/>
      <c r="I26" s="2323"/>
      <c r="J26" s="2323"/>
    </row>
    <row r="27" spans="1:13" s="297" customFormat="1" ht="12" customHeight="1">
      <c r="A27" s="2293"/>
      <c r="B27" s="2293"/>
      <c r="C27" s="2293"/>
      <c r="D27" s="2293"/>
      <c r="E27" s="2293"/>
      <c r="F27" s="2293"/>
      <c r="G27" s="2293"/>
      <c r="H27" s="2293"/>
      <c r="I27" s="2293"/>
      <c r="J27" s="2293"/>
    </row>
    <row r="28" spans="1:13" s="131" customFormat="1" ht="12.75" customHeight="1">
      <c r="A28" s="145"/>
      <c r="B28" s="208"/>
      <c r="C28" s="134"/>
      <c r="D28" s="154"/>
      <c r="E28" s="154"/>
    </row>
    <row r="29" spans="1:13" ht="11.25" customHeight="1">
      <c r="A29" s="148"/>
      <c r="B29" s="1292"/>
      <c r="C29" s="155"/>
      <c r="D29" s="155"/>
      <c r="E29" s="210" t="s">
        <v>222</v>
      </c>
    </row>
    <row r="30" spans="1:13" ht="13.5" customHeight="1">
      <c r="A30" s="148" t="s">
        <v>1</v>
      </c>
      <c r="B30" s="1293" t="s">
        <v>1546</v>
      </c>
      <c r="C30" s="209" t="s">
        <v>12</v>
      </c>
      <c r="D30" s="209" t="s">
        <v>1488</v>
      </c>
      <c r="E30" s="209" t="s">
        <v>223</v>
      </c>
    </row>
    <row r="31" spans="1:13" s="133" customFormat="1" ht="13.5" customHeight="1">
      <c r="A31" s="2237" t="s">
        <v>1666</v>
      </c>
      <c r="B31" s="2326">
        <v>5215.1909999999998</v>
      </c>
      <c r="C31" s="2327">
        <v>169.72689999999943</v>
      </c>
      <c r="D31" s="2327">
        <v>5045.4650000000001</v>
      </c>
      <c r="E31" s="2328">
        <v>3.3639496062305345</v>
      </c>
      <c r="L31" s="2199" t="s">
        <v>1495</v>
      </c>
      <c r="M31" s="133" t="s">
        <v>0</v>
      </c>
    </row>
    <row r="32" spans="1:13" s="131" customFormat="1" ht="13.5" customHeight="1">
      <c r="A32" s="211" t="s">
        <v>327</v>
      </c>
      <c r="B32" s="2238"/>
      <c r="C32" s="2238"/>
      <c r="D32" s="2238"/>
      <c r="E32" s="2238"/>
    </row>
    <row r="33" spans="1:13" s="131" customFormat="1" ht="13.5" customHeight="1">
      <c r="A33" s="150" t="s">
        <v>1603</v>
      </c>
      <c r="B33" s="147"/>
      <c r="C33" s="147">
        <v>30.837</v>
      </c>
      <c r="D33" s="147"/>
      <c r="E33" s="147"/>
    </row>
    <row r="34" spans="1:13" s="131" customFormat="1" ht="6.95" customHeight="1">
      <c r="A34" s="151"/>
      <c r="B34" s="147"/>
      <c r="C34" s="147"/>
      <c r="D34" s="147"/>
      <c r="E34" s="147"/>
    </row>
    <row r="35" spans="1:13" s="131" customFormat="1" ht="13.5" customHeight="1">
      <c r="A35" s="211" t="s">
        <v>224</v>
      </c>
      <c r="B35" s="748"/>
      <c r="C35" s="147"/>
      <c r="D35" s="147"/>
      <c r="E35" s="2244"/>
      <c r="H35" s="150"/>
      <c r="L35" s="2199" t="s">
        <v>1215</v>
      </c>
      <c r="M35" s="131" t="s">
        <v>0</v>
      </c>
    </row>
    <row r="36" spans="1:13" s="131" customFormat="1" ht="13.5" customHeight="1">
      <c r="A36" s="150" t="s">
        <v>1433</v>
      </c>
      <c r="B36" s="748"/>
      <c r="C36" s="147">
        <v>71.924000000000007</v>
      </c>
      <c r="D36" s="147"/>
      <c r="E36" s="2244"/>
      <c r="H36" s="150"/>
      <c r="L36" s="2199" t="s">
        <v>1496</v>
      </c>
      <c r="M36" s="131" t="s">
        <v>0</v>
      </c>
    </row>
    <row r="37" spans="1:13" s="131" customFormat="1" ht="13.5" customHeight="1">
      <c r="A37" s="150" t="s">
        <v>8</v>
      </c>
      <c r="B37" s="748"/>
      <c r="C37" s="147">
        <v>39.28</v>
      </c>
      <c r="D37" s="147" t="s">
        <v>0</v>
      </c>
      <c r="E37" s="2244"/>
      <c r="H37" s="150"/>
    </row>
    <row r="38" spans="1:13" s="131" customFormat="1" ht="13.5" customHeight="1">
      <c r="A38" s="150" t="s">
        <v>1520</v>
      </c>
      <c r="B38" s="748"/>
      <c r="C38" s="147">
        <v>35.518999999999998</v>
      </c>
      <c r="D38" s="147"/>
      <c r="E38" s="2244"/>
      <c r="H38" s="150"/>
    </row>
    <row r="39" spans="1:13" s="131" customFormat="1" ht="13.5" customHeight="1">
      <c r="A39" s="150" t="s">
        <v>1240</v>
      </c>
      <c r="B39" s="748"/>
      <c r="C39" s="147">
        <v>-7.8331000000005631</v>
      </c>
      <c r="D39" s="147"/>
      <c r="E39" s="2244"/>
    </row>
    <row r="40" spans="1:13" s="133" customFormat="1" ht="13.5" customHeight="1">
      <c r="A40" s="2237" t="s">
        <v>370</v>
      </c>
      <c r="B40" s="2240">
        <v>222.91309999999999</v>
      </c>
      <c r="C40" s="2241">
        <v>180.76609999999999</v>
      </c>
      <c r="D40" s="2241">
        <v>42.146999999999998</v>
      </c>
      <c r="E40" s="2242"/>
    </row>
    <row r="41" spans="1:13" s="131" customFormat="1" ht="13.5" customHeight="1">
      <c r="A41" s="152" t="s">
        <v>371</v>
      </c>
      <c r="B41" s="1371">
        <v>50.472999999999999</v>
      </c>
      <c r="C41" s="147">
        <v>-35.510999999999996</v>
      </c>
      <c r="D41" s="147">
        <v>85.983999999999995</v>
      </c>
      <c r="E41" s="2244"/>
    </row>
    <row r="42" spans="1:13" s="131" customFormat="1" ht="13.5" customHeight="1">
      <c r="A42" s="152" t="s">
        <v>1149</v>
      </c>
      <c r="B42" s="1371">
        <v>64.301000000000002</v>
      </c>
      <c r="C42" s="147">
        <v>104.196</v>
      </c>
      <c r="D42" s="147">
        <v>-39.895000000000003</v>
      </c>
      <c r="E42" s="2244"/>
    </row>
    <row r="43" spans="1:13" s="131" customFormat="1" ht="13.5" customHeight="1">
      <c r="A43" s="152" t="s">
        <v>1494</v>
      </c>
      <c r="B43" s="1371">
        <v>1E-4</v>
      </c>
      <c r="C43" s="147">
        <v>73.488100000000003</v>
      </c>
      <c r="D43" s="2243">
        <v>-73.488</v>
      </c>
      <c r="E43" s="2244"/>
    </row>
    <row r="44" spans="1:13" s="131" customFormat="1" ht="13.5" customHeight="1">
      <c r="A44" s="277" t="s">
        <v>1524</v>
      </c>
      <c r="B44" s="1372">
        <v>108.139</v>
      </c>
      <c r="C44" s="153">
        <v>38.592999999999989</v>
      </c>
      <c r="D44" s="2245">
        <v>69.546000000000006</v>
      </c>
      <c r="E44" s="2246"/>
    </row>
    <row r="45" spans="1:13" s="133" customFormat="1" ht="13.5" customHeight="1">
      <c r="A45" s="2237" t="s">
        <v>720</v>
      </c>
      <c r="B45" s="2240">
        <v>5438.1049999999996</v>
      </c>
      <c r="C45" s="149">
        <v>350.49299999999948</v>
      </c>
      <c r="D45" s="149">
        <v>5087.6120000000001</v>
      </c>
      <c r="E45" s="280">
        <v>6.8891456345334401</v>
      </c>
    </row>
    <row r="46" spans="1:13" s="131" customFormat="1" ht="5.0999999999999996" customHeight="1">
      <c r="A46" s="145"/>
      <c r="B46" s="113"/>
      <c r="C46" s="113" t="s">
        <v>319</v>
      </c>
      <c r="D46" s="113"/>
      <c r="E46" s="113"/>
    </row>
    <row r="47" spans="1:13" s="2422" customFormat="1" ht="9.9499999999999993" customHeight="1">
      <c r="A47" s="2420" t="s">
        <v>1665</v>
      </c>
      <c r="B47" s="146"/>
      <c r="C47" s="146"/>
      <c r="D47" s="146"/>
      <c r="E47" s="2421"/>
    </row>
    <row r="48" spans="1:13" s="2422" customFormat="1" ht="9.9499999999999993" customHeight="1">
      <c r="A48" s="751" t="s">
        <v>1959</v>
      </c>
      <c r="B48" s="146"/>
      <c r="C48" s="146">
        <v>43</v>
      </c>
      <c r="D48" s="146"/>
      <c r="E48" s="2421"/>
    </row>
    <row r="49" spans="1:10" s="2422" customFormat="1" ht="9.9499999999999993" customHeight="1">
      <c r="A49" s="751" t="s">
        <v>1668</v>
      </c>
      <c r="B49" s="2423">
        <v>5172.1909999999998</v>
      </c>
      <c r="C49" s="146">
        <v>126.72599999999966</v>
      </c>
      <c r="D49" s="146">
        <v>5045.4650000000001</v>
      </c>
      <c r="E49" s="2421">
        <v>2.5116812821018413</v>
      </c>
    </row>
    <row r="50" spans="1:10" s="131" customFormat="1" ht="7.5" customHeight="1">
      <c r="A50" s="145"/>
      <c r="B50" s="113"/>
      <c r="C50" s="113" t="s">
        <v>319</v>
      </c>
      <c r="D50" s="113"/>
      <c r="E50" s="113"/>
    </row>
    <row r="51" spans="1:10" s="297" customFormat="1" ht="12" customHeight="1">
      <c r="A51" s="2448" t="s">
        <v>0</v>
      </c>
      <c r="B51" s="2449"/>
      <c r="C51" s="2449"/>
      <c r="D51" s="2449"/>
      <c r="E51" s="2449"/>
      <c r="F51" s="2292"/>
      <c r="G51" s="2292"/>
      <c r="H51" s="2292"/>
      <c r="I51" s="2292"/>
      <c r="J51" s="2292"/>
    </row>
    <row r="52" spans="1:10" s="131" customFormat="1" ht="7.5" customHeight="1">
      <c r="A52" s="114"/>
      <c r="B52" s="114"/>
      <c r="C52" s="114"/>
      <c r="D52" s="114"/>
      <c r="E52" s="114"/>
    </row>
    <row r="53" spans="1:10" s="131" customFormat="1" ht="22.5" customHeight="1">
      <c r="A53" s="294"/>
      <c r="B53" s="114"/>
      <c r="C53" s="114"/>
      <c r="D53" s="114"/>
      <c r="E53" s="114"/>
    </row>
  </sheetData>
  <mergeCells count="2">
    <mergeCell ref="A25:E25"/>
    <mergeCell ref="A51:E51"/>
  </mergeCells>
  <phoneticPr fontId="0" type="noConversion"/>
  <pageMargins left="0.70866141732283472" right="0.70866141732283472" top="0.6692913385826772" bottom="0.39370078740157483" header="0.51181102362204722" footer="0.51181102362204722"/>
  <pageSetup paperSize="9" scale="95" fitToHeight="0" orientation="portrait" r:id="rId1"/>
  <headerFooter scaleWithDoc="0">
    <oddHeader xml:space="preserve">&amp;L&amp;8FACT BOOK DNB - 1Q15&amp;C&amp;8CHAPTER 1&amp;R&amp;8FINANCIAL RESULTS DNB GROUP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44</vt:i4>
      </vt:variant>
      <vt:variant>
        <vt:lpstr>Navngitte områder</vt:lpstr>
      </vt:variant>
      <vt:variant>
        <vt:i4>30</vt:i4>
      </vt:variant>
    </vt:vector>
  </HeadingPairs>
  <TitlesOfParts>
    <vt:vector size="74" baseType="lpstr">
      <vt:lpstr>Front</vt:lpstr>
      <vt:lpstr>Contact info</vt:lpstr>
      <vt:lpstr>Contents</vt:lpstr>
      <vt:lpstr>Chapter 1</vt:lpstr>
      <vt:lpstr>Results &amp; key fig.</vt:lpstr>
      <vt:lpstr>NII</vt:lpstr>
      <vt:lpstr>Non-NII</vt:lpstr>
      <vt:lpstr>Expenses (1)</vt:lpstr>
      <vt:lpstr>Expenses (2)</vt:lpstr>
      <vt:lpstr>Loans</vt:lpstr>
      <vt:lpstr>Impairment</vt:lpstr>
      <vt:lpstr>NPL</vt:lpstr>
      <vt:lpstr>EAD (1)</vt:lpstr>
      <vt:lpstr>EAD (2)</vt:lpstr>
      <vt:lpstr>Liq.&amp;funding (1)</vt:lpstr>
      <vt:lpstr>Liq.&amp;funding (2)</vt:lpstr>
      <vt:lpstr>Liq.&amp;funding (3)</vt:lpstr>
      <vt:lpstr>Cap.adeq</vt:lpstr>
      <vt:lpstr>Chapter 2</vt:lpstr>
      <vt:lpstr>Fin perf (1)</vt:lpstr>
      <vt:lpstr>Fin perf (2)</vt:lpstr>
      <vt:lpstr>Fin perf (3)</vt:lpstr>
      <vt:lpstr>Personal cust</vt:lpstr>
      <vt:lpstr>SME</vt:lpstr>
      <vt:lpstr>LCI</vt:lpstr>
      <vt:lpstr>Trading</vt:lpstr>
      <vt:lpstr>Other</vt:lpstr>
      <vt:lpstr>Trad pension prod</vt:lpstr>
      <vt:lpstr>Markets</vt:lpstr>
      <vt:lpstr>Life</vt:lpstr>
      <vt:lpstr>Asset Man.</vt:lpstr>
      <vt:lpstr>Non-life</vt:lpstr>
      <vt:lpstr>Chapter 3</vt:lpstr>
      <vt:lpstr>DNB Group</vt:lpstr>
      <vt:lpstr>Market shares</vt:lpstr>
      <vt:lpstr>Structure</vt:lpstr>
      <vt:lpstr>Shareholders</vt:lpstr>
      <vt:lpstr>Chapter 4</vt:lpstr>
      <vt:lpstr>Norw.economy</vt:lpstr>
      <vt:lpstr>Write-downs med splitt (2)</vt:lpstr>
      <vt:lpstr>Appendix</vt:lpstr>
      <vt:lpstr>Sub_loans</vt:lpstr>
      <vt:lpstr>Footnotes</vt:lpstr>
      <vt:lpstr>Ark1</vt:lpstr>
      <vt:lpstr>'Asset Man.'!Utskriftsområde</vt:lpstr>
      <vt:lpstr>Cap.adeq!Utskriftsområde</vt:lpstr>
      <vt:lpstr>Contents!Utskriftsområde</vt:lpstr>
      <vt:lpstr>'DNB Group'!Utskriftsområde</vt:lpstr>
      <vt:lpstr>'EAD (1)'!Utskriftsområde</vt:lpstr>
      <vt:lpstr>'Expenses (1)'!Utskriftsområde</vt:lpstr>
      <vt:lpstr>'Expenses (2)'!Utskriftsområde</vt:lpstr>
      <vt:lpstr>'Fin perf (2)'!Utskriftsområde</vt:lpstr>
      <vt:lpstr>'Fin perf (3)'!Utskriftsområde</vt:lpstr>
      <vt:lpstr>Footnotes!Utskriftsområde</vt:lpstr>
      <vt:lpstr>Front!Utskriftsområde</vt:lpstr>
      <vt:lpstr>Impairment!Utskriftsområde</vt:lpstr>
      <vt:lpstr>LCI!Utskriftsområde</vt:lpstr>
      <vt:lpstr>Life!Utskriftsområde</vt:lpstr>
      <vt:lpstr>'Liq.&amp;funding (1)'!Utskriftsområde</vt:lpstr>
      <vt:lpstr>'Liq.&amp;funding (2)'!Utskriftsområde</vt:lpstr>
      <vt:lpstr>'Liq.&amp;funding (3)'!Utskriftsområde</vt:lpstr>
      <vt:lpstr>Loans!Utskriftsområde</vt:lpstr>
      <vt:lpstr>'Market shares'!Utskriftsområde</vt:lpstr>
      <vt:lpstr>NII!Utskriftsområde</vt:lpstr>
      <vt:lpstr>'Non-life'!Utskriftsområde</vt:lpstr>
      <vt:lpstr>Norw.economy!Utskriftsområde</vt:lpstr>
      <vt:lpstr>NPL!Utskriftsområde</vt:lpstr>
      <vt:lpstr>'Personal cust'!Utskriftsområde</vt:lpstr>
      <vt:lpstr>'Results &amp; key fig.'!Utskriftsområde</vt:lpstr>
      <vt:lpstr>SME!Utskriftsområde</vt:lpstr>
      <vt:lpstr>Structure!Utskriftsområde</vt:lpstr>
      <vt:lpstr>Sub_loans!Utskriftsområde</vt:lpstr>
      <vt:lpstr>'Write-downs med splitt (2)'!Utskriftsområde</vt:lpstr>
      <vt:lpstr>Sub_loans!Utskriftstitler</vt:lpstr>
    </vt:vector>
  </TitlesOfParts>
  <Company>DNB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Brynsrud, Espen</cp:lastModifiedBy>
  <cp:lastPrinted>2015-04-29T17:06:16Z</cp:lastPrinted>
  <dcterms:created xsi:type="dcterms:W3CDTF">2000-04-10T12:21:39Z</dcterms:created>
  <dcterms:modified xsi:type="dcterms:W3CDTF">2015-04-29T19:32:38Z</dcterms:modified>
</cp:coreProperties>
</file>